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560" yWindow="30" windowWidth="13395" windowHeight="12765" tabRatio="930"/>
  </bookViews>
  <sheets>
    <sheet name="МБТ" sheetId="9" r:id="rId1"/>
    <sheet name="оценка расходов" sheetId="10" r:id="rId2"/>
  </sheets>
  <definedNames>
    <definedName name="_xlnm.Print_Titles" localSheetId="0">МБТ!$A:$A</definedName>
    <definedName name="_xlnm.Print_Area" localSheetId="0">МБТ!$A$1:$V$20</definedName>
  </definedNames>
  <calcPr calcId="124519"/>
</workbook>
</file>

<file path=xl/calcChain.xml><?xml version="1.0" encoding="utf-8"?>
<calcChain xmlns="http://schemas.openxmlformats.org/spreadsheetml/2006/main">
  <c r="Y19" i="10"/>
  <c r="S19"/>
  <c r="N10" i="9" l="1"/>
  <c r="N11"/>
  <c r="N12"/>
  <c r="N13"/>
  <c r="N14"/>
  <c r="N15"/>
  <c r="N16"/>
  <c r="N17"/>
  <c r="N18"/>
  <c r="N19"/>
  <c r="N9"/>
  <c r="B20"/>
  <c r="K19" i="10"/>
  <c r="K18"/>
  <c r="K17"/>
  <c r="K16"/>
  <c r="K15"/>
  <c r="K14"/>
  <c r="K13"/>
  <c r="K12"/>
  <c r="K11"/>
  <c r="K10"/>
  <c r="K9"/>
  <c r="AI10"/>
  <c r="AI11"/>
  <c r="AI12"/>
  <c r="AI13"/>
  <c r="AI14"/>
  <c r="AI15"/>
  <c r="AI16"/>
  <c r="AI17"/>
  <c r="AI18"/>
  <c r="AI19"/>
  <c r="AI9"/>
  <c r="L10" i="9"/>
  <c r="L11"/>
  <c r="L12"/>
  <c r="L13"/>
  <c r="L14"/>
  <c r="L15"/>
  <c r="L16"/>
  <c r="L17"/>
  <c r="L18"/>
  <c r="L19"/>
  <c r="L9"/>
  <c r="L20" l="1"/>
  <c r="Y10" i="10"/>
  <c r="Y11"/>
  <c r="Y12"/>
  <c r="Y13"/>
  <c r="Y14"/>
  <c r="Y15"/>
  <c r="Y16"/>
  <c r="Y17"/>
  <c r="Y18"/>
  <c r="Y9"/>
  <c r="S9" l="1"/>
  <c r="S10"/>
  <c r="S11"/>
  <c r="S12"/>
  <c r="S13"/>
  <c r="S14"/>
  <c r="S15"/>
  <c r="S16"/>
  <c r="S17"/>
  <c r="S18"/>
  <c r="V20" i="9" l="1"/>
  <c r="J19"/>
  <c r="J18"/>
  <c r="J17"/>
  <c r="J16"/>
  <c r="J15"/>
  <c r="J14"/>
  <c r="J13"/>
  <c r="J12"/>
  <c r="J11"/>
  <c r="J10"/>
  <c r="J9"/>
  <c r="J20" l="1"/>
  <c r="D20"/>
  <c r="I10"/>
  <c r="I11"/>
  <c r="I12"/>
  <c r="I13"/>
  <c r="I14"/>
  <c r="I15"/>
  <c r="I16"/>
  <c r="I17"/>
  <c r="I18"/>
  <c r="I19"/>
  <c r="I9"/>
  <c r="I20" l="1"/>
  <c r="K10"/>
  <c r="K14"/>
  <c r="K18"/>
  <c r="G20"/>
  <c r="H10"/>
  <c r="H11"/>
  <c r="H12"/>
  <c r="H13"/>
  <c r="H14"/>
  <c r="H15"/>
  <c r="H16"/>
  <c r="H17"/>
  <c r="H18"/>
  <c r="H19"/>
  <c r="H9"/>
  <c r="K19"/>
  <c r="F19"/>
  <c r="F18"/>
  <c r="K17"/>
  <c r="F17"/>
  <c r="K16"/>
  <c r="F16"/>
  <c r="K15"/>
  <c r="F15"/>
  <c r="F14"/>
  <c r="K13"/>
  <c r="F13"/>
  <c r="K12"/>
  <c r="F12"/>
  <c r="K11"/>
  <c r="F11"/>
  <c r="F10"/>
  <c r="K9"/>
  <c r="F9"/>
  <c r="O14" l="1"/>
  <c r="O11"/>
  <c r="O17"/>
  <c r="O16"/>
  <c r="O15"/>
  <c r="O12"/>
  <c r="O13"/>
  <c r="O19"/>
  <c r="O10"/>
  <c r="O9"/>
  <c r="P9" s="1"/>
  <c r="O18"/>
  <c r="H20"/>
  <c r="K20"/>
  <c r="F20"/>
  <c r="E20"/>
  <c r="P15" l="1"/>
  <c r="P19"/>
  <c r="P16"/>
  <c r="P11"/>
  <c r="P14"/>
  <c r="P18"/>
  <c r="P10"/>
  <c r="P17"/>
  <c r="P13"/>
  <c r="C20"/>
  <c r="P12"/>
  <c r="P20" l="1"/>
  <c r="N20"/>
  <c r="Q11" l="1"/>
  <c r="U11" s="1"/>
  <c r="Q15"/>
  <c r="U15" s="1"/>
  <c r="Q19"/>
  <c r="U19" s="1"/>
  <c r="Q17"/>
  <c r="U17" s="1"/>
  <c r="Q16"/>
  <c r="U16" s="1"/>
  <c r="Q10"/>
  <c r="U10" s="1"/>
  <c r="Q14"/>
  <c r="U14" s="1"/>
  <c r="Q18"/>
  <c r="U18" s="1"/>
  <c r="Q13"/>
  <c r="U13" s="1"/>
  <c r="Q12"/>
  <c r="U12" s="1"/>
  <c r="Q9"/>
  <c r="U9" s="1"/>
  <c r="O20"/>
  <c r="Q20" l="1"/>
  <c r="S20"/>
  <c r="U20"/>
</calcChain>
</file>

<file path=xl/comments1.xml><?xml version="1.0" encoding="utf-8"?>
<comments xmlns="http://schemas.openxmlformats.org/spreadsheetml/2006/main">
  <authors>
    <author>Наталья Максимова</author>
  </authors>
  <commentList>
    <comment ref="AF12" authorId="0">
      <text>
        <r>
          <rPr>
            <b/>
            <sz val="9"/>
            <color indexed="81"/>
            <rFont val="Tahoma"/>
            <family val="2"/>
            <charset val="204"/>
          </rPr>
          <t>Наталья Максимова:</t>
        </r>
        <r>
          <rPr>
            <sz val="9"/>
            <color indexed="81"/>
            <rFont val="Tahoma"/>
            <family val="2"/>
            <charset val="204"/>
          </rPr>
          <t xml:space="preserve">
не было расходов в 2020</t>
        </r>
      </text>
    </comment>
  </commentList>
</comments>
</file>

<file path=xl/sharedStrings.xml><?xml version="1.0" encoding="utf-8"?>
<sst xmlns="http://schemas.openxmlformats.org/spreadsheetml/2006/main" count="88" uniqueCount="79">
  <si>
    <t>Батама</t>
  </si>
  <si>
    <t>Буря</t>
  </si>
  <si>
    <t>Зулумай</t>
  </si>
  <si>
    <t>Кимильтей</t>
  </si>
  <si>
    <t>Масляногорск</t>
  </si>
  <si>
    <t>Покровка</t>
  </si>
  <si>
    <t>Услон</t>
  </si>
  <si>
    <t>Ухтуй</t>
  </si>
  <si>
    <t>Филипповск</t>
  </si>
  <si>
    <t>Хазан</t>
  </si>
  <si>
    <t>Харайгун</t>
  </si>
  <si>
    <t>Итого</t>
  </si>
  <si>
    <t>Доля расходов в объеме доходов (расcчитывается фин.органом)</t>
  </si>
  <si>
    <t>Наименование сельского поселения</t>
  </si>
  <si>
    <t>Численность постоянного населения, человек</t>
  </si>
  <si>
    <t>Данные для расчетов</t>
  </si>
  <si>
    <t>прогнозируемый объем поступлений в очередном финансовом году</t>
  </si>
  <si>
    <t>Оценка расходов бюджетов</t>
  </si>
  <si>
    <t>Рi</t>
  </si>
  <si>
    <t>на содержание органов местного самоуправления</t>
  </si>
  <si>
    <t>(тыс. рублей)</t>
  </si>
  <si>
    <t>№</t>
  </si>
  <si>
    <t>Наименования поселений</t>
  </si>
  <si>
    <t>ИТОГО</t>
  </si>
  <si>
    <t>муниципальные пенсии (потребность МО)</t>
  </si>
  <si>
    <t>211, 213 (оценка ФУ)</t>
  </si>
  <si>
    <t>221, 223, ГПХ (потребность МО)</t>
  </si>
  <si>
    <t>221, 223, ГПХ, терморобот (потребность МО)</t>
  </si>
  <si>
    <t>211,213 (оценка ФУ)</t>
  </si>
  <si>
    <t>223 (потребность МО)</t>
  </si>
  <si>
    <t>ГПХ (потребность МО)</t>
  </si>
  <si>
    <t>ГПХ</t>
  </si>
  <si>
    <t>терморобот</t>
  </si>
  <si>
    <t>Батаминское с.п.</t>
  </si>
  <si>
    <t>Буринское с.п.</t>
  </si>
  <si>
    <t>Зулумайское с.п.</t>
  </si>
  <si>
    <t>Кимильтейское с.п.</t>
  </si>
  <si>
    <t>Масляногорское с.п.</t>
  </si>
  <si>
    <t>Покровское с.п.</t>
  </si>
  <si>
    <t>Услонское с.п.</t>
  </si>
  <si>
    <t>Ухтуйское с.п.</t>
  </si>
  <si>
    <t>Филипповское с.п.</t>
  </si>
  <si>
    <t>Хазанское с.п.</t>
  </si>
  <si>
    <t>Харайгунское с.п.</t>
  </si>
  <si>
    <t>на обеспечение деятельности муниципальной пожарной службы, первичные меры</t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</si>
  <si>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 (0800, 1100)</t>
    </r>
  </si>
  <si>
    <t>0113 (потребность МО)</t>
  </si>
  <si>
    <r>
      <t xml:space="preserve">на обеспечение деятельности муниципальной пожарной службы </t>
    </r>
    <r>
      <rPr>
        <b/>
        <sz val="10"/>
        <rFont val="Times New Roman"/>
        <family val="1"/>
        <charset val="204"/>
      </rPr>
      <t>0310, первичные меры ПБ 0113</t>
    </r>
  </si>
  <si>
    <t>на обеспечение деятельности муниципального учреждения культуры, физкультуры</t>
  </si>
  <si>
    <r>
      <t xml:space="preserve">Оценка расходов поселений на учреждения ЖКХ </t>
    </r>
    <r>
      <rPr>
        <b/>
        <sz val="10"/>
        <rFont val="Times New Roman"/>
        <family val="1"/>
        <charset val="204"/>
      </rPr>
      <t>(0505)</t>
    </r>
  </si>
  <si>
    <t>платные услуги, оказываемые учреждениями ЖКХ</t>
  </si>
  <si>
    <t>налоговые и неналоговые доходы (без акцизов, платных услуг учреждений ЖКХ)</t>
  </si>
  <si>
    <t>МБТ на осуществление части полномочий по решению вопросов местного значения (в том числе КСП)</t>
  </si>
  <si>
    <t>расходы на муниципальные пенсии</t>
  </si>
  <si>
    <t>расходы на учреждения ЖКХ 211, 213</t>
  </si>
  <si>
    <t>софинан</t>
  </si>
  <si>
    <t>противопожарка</t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</si>
  <si>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 xml:space="preserve">… </t>
    </r>
    <r>
      <rPr>
        <b/>
        <sz val="10"/>
        <rFont val="Times New Roman"/>
        <family val="1"/>
        <charset val="204"/>
      </rPr>
      <t>0502, 0503</t>
    </r>
  </si>
  <si>
    <t>МКУ ЦБУ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</si>
  <si>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 (0102, 0104, 0107)</t>
    </r>
  </si>
  <si>
    <t>выборы</t>
  </si>
  <si>
    <t>ГСМ, дрова, уголь</t>
  </si>
  <si>
    <t>оценка фин.управления на 2022 г.</t>
  </si>
  <si>
    <t>Объем средств субвенции</t>
  </si>
  <si>
    <t>расходы на платные услуги МКУ ЦБУ</t>
  </si>
  <si>
    <t>Всего доходов</t>
  </si>
  <si>
    <t>Всего расходы первоочередные</t>
  </si>
  <si>
    <t>Объем дотации на выравнивание</t>
  </si>
  <si>
    <t>Пi</t>
  </si>
  <si>
    <t>Пi-Рi</t>
  </si>
  <si>
    <t>Сi</t>
  </si>
  <si>
    <t>Дj=Сi х (|Пj-Рj|/Σ|Пj-Рj|),</t>
  </si>
  <si>
    <t>ИТОГО СУММА</t>
  </si>
  <si>
    <t>Распределение дотации на выравнивание бюджетной обеспеченности сельских поселений, входящих в состав Зиминского района на 2024 год</t>
  </si>
  <si>
    <t>Итого сумма к распределению на 2024 год, рублей</t>
  </si>
  <si>
    <t>0503 223</t>
  </si>
  <si>
    <t>0502  223</t>
  </si>
  <si>
    <t>софинансирование</t>
  </si>
  <si>
    <t>финансовая помощь (от района)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</si>
</sst>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%"/>
    <numFmt numFmtId="165" formatCode="#,##0.000"/>
    <numFmt numFmtId="166" formatCode="#,##0.0"/>
    <numFmt numFmtId="167" formatCode="#,##0.00000"/>
  </numFmts>
  <fonts count="27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9" fillId="0" borderId="0"/>
    <xf numFmtId="0" fontId="11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3" fillId="0" borderId="0"/>
    <xf numFmtId="0" fontId="12" fillId="0" borderId="0"/>
    <xf numFmtId="0" fontId="2" fillId="0" borderId="0"/>
    <xf numFmtId="0" fontId="13" fillId="0" borderId="0"/>
    <xf numFmtId="0" fontId="23" fillId="0" borderId="0"/>
    <xf numFmtId="0" fontId="1" fillId="0" borderId="0"/>
  </cellStyleXfs>
  <cellXfs count="90">
    <xf numFmtId="0" fontId="0" fillId="0" borderId="0" xfId="0"/>
    <xf numFmtId="0" fontId="8" fillId="0" borderId="0" xfId="26" applyFont="1"/>
    <xf numFmtId="0" fontId="14" fillId="0" borderId="0" xfId="26" applyFont="1"/>
    <xf numFmtId="16" fontId="14" fillId="2" borderId="1" xfId="26" applyNumberFormat="1" applyFont="1" applyFill="1" applyBorder="1" applyAlignment="1">
      <alignment horizontal="center"/>
    </xf>
    <xf numFmtId="0" fontId="15" fillId="0" borderId="0" xfId="26" applyFont="1"/>
    <xf numFmtId="0" fontId="14" fillId="0" borderId="0" xfId="26" applyFont="1" applyBorder="1"/>
    <xf numFmtId="3" fontId="18" fillId="2" borderId="1" xfId="26" applyNumberFormat="1" applyFont="1" applyFill="1" applyBorder="1" applyAlignment="1">
      <alignment horizontal="right"/>
    </xf>
    <xf numFmtId="0" fontId="18" fillId="0" borderId="0" xfId="26" applyFont="1"/>
    <xf numFmtId="3" fontId="19" fillId="2" borderId="1" xfId="26" applyNumberFormat="1" applyFont="1" applyFill="1" applyBorder="1" applyAlignment="1">
      <alignment horizontal="right"/>
    </xf>
    <xf numFmtId="0" fontId="19" fillId="0" borderId="0" xfId="26" applyFont="1"/>
    <xf numFmtId="0" fontId="14" fillId="5" borderId="1" xfId="26" applyFont="1" applyFill="1" applyBorder="1" applyAlignment="1">
      <alignment horizontal="center" vertical="center" wrapText="1"/>
    </xf>
    <xf numFmtId="4" fontId="19" fillId="5" borderId="1" xfId="26" applyNumberFormat="1" applyFont="1" applyFill="1" applyBorder="1" applyAlignment="1">
      <alignment vertical="center" wrapText="1"/>
    </xf>
    <xf numFmtId="4" fontId="18" fillId="5" borderId="1" xfId="26" applyNumberFormat="1" applyFont="1" applyFill="1" applyBorder="1" applyAlignment="1">
      <alignment vertical="center" wrapText="1"/>
    </xf>
    <xf numFmtId="0" fontId="14" fillId="0" borderId="1" xfId="26" applyFont="1" applyBorder="1" applyAlignment="1">
      <alignment horizontal="center" vertical="center" wrapText="1"/>
    </xf>
    <xf numFmtId="3" fontId="19" fillId="2" borderId="1" xfId="26" applyNumberFormat="1" applyFont="1" applyFill="1" applyBorder="1" applyAlignment="1">
      <alignment horizontal="right" vertical="center" wrapText="1"/>
    </xf>
    <xf numFmtId="3" fontId="10" fillId="2" borderId="1" xfId="12" applyNumberFormat="1" applyFont="1" applyFill="1" applyBorder="1"/>
    <xf numFmtId="0" fontId="14" fillId="2" borderId="1" xfId="26" applyFont="1" applyFill="1" applyBorder="1" applyAlignment="1">
      <alignment horizontal="center"/>
    </xf>
    <xf numFmtId="0" fontId="2" fillId="0" borderId="0" xfId="54" applyFill="1"/>
    <xf numFmtId="166" fontId="20" fillId="0" borderId="1" xfId="53" applyNumberFormat="1" applyFont="1" applyFill="1" applyBorder="1" applyAlignment="1" applyProtection="1">
      <alignment shrinkToFit="1"/>
      <protection locked="0"/>
    </xf>
    <xf numFmtId="166" fontId="22" fillId="5" borderId="1" xfId="53" applyNumberFormat="1" applyFont="1" applyFill="1" applyBorder="1" applyAlignment="1" applyProtection="1">
      <alignment shrinkToFit="1"/>
      <protection locked="0"/>
    </xf>
    <xf numFmtId="3" fontId="14" fillId="2" borderId="1" xfId="26" applyNumberFormat="1" applyFont="1" applyFill="1" applyBorder="1" applyAlignment="1">
      <alignment vertical="center" wrapText="1"/>
    </xf>
    <xf numFmtId="3" fontId="15" fillId="2" borderId="3" xfId="26" applyNumberFormat="1" applyFont="1" applyFill="1" applyBorder="1"/>
    <xf numFmtId="166" fontId="19" fillId="2" borderId="1" xfId="26" applyNumberFormat="1" applyFont="1" applyFill="1" applyBorder="1"/>
    <xf numFmtId="0" fontId="19" fillId="0" borderId="1" xfId="26" applyFont="1" applyFill="1" applyBorder="1" applyAlignment="1">
      <alignment horizontal="right" vertical="center" wrapText="1"/>
    </xf>
    <xf numFmtId="3" fontId="14" fillId="2" borderId="1" xfId="53" applyNumberFormat="1" applyFont="1" applyFill="1" applyBorder="1" applyAlignment="1" applyProtection="1">
      <alignment shrinkToFit="1"/>
      <protection locked="0"/>
    </xf>
    <xf numFmtId="0" fontId="18" fillId="0" borderId="1" xfId="26" applyFont="1" applyFill="1" applyBorder="1" applyAlignment="1">
      <alignment horizontal="right" vertical="center" wrapText="1"/>
    </xf>
    <xf numFmtId="49" fontId="19" fillId="0" borderId="1" xfId="26" applyNumberFormat="1" applyFont="1" applyFill="1" applyBorder="1" applyAlignment="1">
      <alignment horizontal="right" vertical="top" wrapText="1"/>
    </xf>
    <xf numFmtId="49" fontId="18" fillId="0" borderId="1" xfId="26" applyNumberFormat="1" applyFont="1" applyFill="1" applyBorder="1" applyAlignment="1">
      <alignment horizontal="right" vertical="top" wrapText="1"/>
    </xf>
    <xf numFmtId="166" fontId="22" fillId="0" borderId="1" xfId="53" applyNumberFormat="1" applyFont="1" applyFill="1" applyBorder="1" applyAlignment="1" applyProtection="1">
      <alignment shrinkToFit="1"/>
      <protection locked="0"/>
    </xf>
    <xf numFmtId="167" fontId="19" fillId="2" borderId="1" xfId="17" applyNumberFormat="1" applyFont="1" applyFill="1" applyBorder="1" applyAlignment="1" applyProtection="1">
      <alignment horizontal="right"/>
      <protection hidden="1"/>
    </xf>
    <xf numFmtId="0" fontId="14" fillId="0" borderId="1" xfId="54" applyNumberFormat="1" applyFont="1" applyFill="1" applyBorder="1" applyAlignment="1" applyProtection="1">
      <alignment horizontal="left" vertical="distributed" wrapText="1"/>
    </xf>
    <xf numFmtId="165" fontId="18" fillId="2" borderId="1" xfId="17" applyNumberFormat="1" applyFont="1" applyFill="1" applyBorder="1" applyAlignment="1" applyProtection="1">
      <alignment horizontal="right"/>
      <protection hidden="1"/>
    </xf>
    <xf numFmtId="166" fontId="15" fillId="2" borderId="3" xfId="26" applyNumberFormat="1" applyFont="1" applyFill="1" applyBorder="1"/>
    <xf numFmtId="166" fontId="2" fillId="0" borderId="0" xfId="54" applyNumberFormat="1" applyFill="1"/>
    <xf numFmtId="0" fontId="14" fillId="2" borderId="1" xfId="26" applyFont="1" applyFill="1" applyBorder="1" applyAlignment="1">
      <alignment horizontal="center" vertical="center" wrapText="1"/>
    </xf>
    <xf numFmtId="0" fontId="15" fillId="2" borderId="1" xfId="26" applyFont="1" applyFill="1" applyBorder="1" applyAlignment="1">
      <alignment horizontal="center" vertical="center" wrapText="1"/>
    </xf>
    <xf numFmtId="1" fontId="20" fillId="0" borderId="1" xfId="53" applyNumberFormat="1" applyFont="1" applyFill="1" applyBorder="1" applyAlignment="1">
      <alignment horizontal="center" vertical="center" wrapText="1"/>
    </xf>
    <xf numFmtId="166" fontId="14" fillId="0" borderId="0" xfId="26" applyNumberFormat="1" applyFont="1" applyFill="1" applyBorder="1"/>
    <xf numFmtId="0" fontId="8" fillId="2" borderId="1" xfId="26" applyFont="1" applyFill="1" applyBorder="1" applyAlignment="1">
      <alignment horizontal="center" vertical="center" wrapText="1"/>
    </xf>
    <xf numFmtId="0" fontId="14" fillId="2" borderId="1" xfId="26" applyFont="1" applyFill="1" applyBorder="1" applyAlignment="1">
      <alignment horizontal="center" vertical="center" wrapText="1"/>
    </xf>
    <xf numFmtId="0" fontId="21" fillId="0" borderId="0" xfId="26" applyFont="1" applyAlignment="1">
      <alignment horizontal="center" vertical="center" wrapText="1"/>
    </xf>
    <xf numFmtId="0" fontId="15" fillId="2" borderId="1" xfId="26" applyFont="1" applyFill="1" applyBorder="1" applyAlignment="1">
      <alignment horizontal="center" vertical="center" wrapText="1"/>
    </xf>
    <xf numFmtId="165" fontId="19" fillId="0" borderId="1" xfId="26" applyNumberFormat="1" applyFont="1" applyFill="1" applyBorder="1" applyAlignment="1">
      <alignment horizontal="center" vertical="center"/>
    </xf>
    <xf numFmtId="1" fontId="20" fillId="0" borderId="1" xfId="53" applyNumberFormat="1" applyFont="1" applyFill="1" applyBorder="1" applyAlignment="1">
      <alignment horizontal="center" vertical="center" wrapText="1"/>
    </xf>
    <xf numFmtId="3" fontId="14" fillId="2" borderId="1" xfId="26" applyNumberFormat="1" applyFont="1" applyFill="1" applyBorder="1" applyAlignment="1">
      <alignment horizontal="right" vertical="center" wrapText="1"/>
    </xf>
    <xf numFmtId="3" fontId="22" fillId="2" borderId="1" xfId="0" applyNumberFormat="1" applyFont="1" applyFill="1" applyBorder="1"/>
    <xf numFmtId="4" fontId="19" fillId="2" borderId="1" xfId="26" applyNumberFormat="1" applyFont="1" applyFill="1" applyBorder="1" applyAlignment="1">
      <alignment vertical="center" wrapText="1"/>
    </xf>
    <xf numFmtId="3" fontId="14" fillId="2" borderId="1" xfId="26" applyNumberFormat="1" applyFont="1" applyFill="1" applyBorder="1" applyAlignment="1">
      <alignment horizontal="right" vertical="top" wrapText="1"/>
    </xf>
    <xf numFmtId="1" fontId="22" fillId="5" borderId="1" xfId="53" applyNumberFormat="1" applyFont="1" applyFill="1" applyBorder="1" applyAlignment="1">
      <alignment horizontal="center" vertical="center" wrapText="1"/>
    </xf>
    <xf numFmtId="1" fontId="20" fillId="5" borderId="1" xfId="53" applyNumberFormat="1" applyFont="1" applyFill="1" applyBorder="1" applyAlignment="1">
      <alignment horizontal="center" vertical="center" wrapText="1"/>
    </xf>
    <xf numFmtId="49" fontId="20" fillId="0" borderId="1" xfId="53" applyNumberFormat="1" applyFont="1" applyFill="1" applyBorder="1" applyAlignment="1">
      <alignment horizontal="center" vertical="center" wrapText="1"/>
    </xf>
    <xf numFmtId="1" fontId="24" fillId="0" borderId="1" xfId="53" applyNumberFormat="1" applyFont="1" applyFill="1" applyBorder="1" applyAlignment="1">
      <alignment horizontal="center" vertical="center" wrapText="1"/>
    </xf>
    <xf numFmtId="1" fontId="20" fillId="0" borderId="5" xfId="53" applyNumberFormat="1" applyFont="1" applyFill="1" applyBorder="1" applyAlignment="1">
      <alignment horizontal="center" vertical="center" wrapText="1"/>
    </xf>
    <xf numFmtId="1" fontId="20" fillId="0" borderId="6" xfId="53" applyNumberFormat="1" applyFont="1" applyFill="1" applyBorder="1" applyAlignment="1">
      <alignment horizontal="center" vertical="center" wrapText="1"/>
    </xf>
    <xf numFmtId="1" fontId="22" fillId="5" borderId="6" xfId="53" applyNumberFormat="1" applyFont="1" applyFill="1" applyBorder="1" applyAlignment="1">
      <alignment horizontal="center" vertical="center" wrapText="1"/>
    </xf>
    <xf numFmtId="1" fontId="20" fillId="5" borderId="6" xfId="53" applyNumberFormat="1" applyFont="1" applyFill="1" applyBorder="1" applyAlignment="1">
      <alignment horizontal="center" vertical="center" wrapText="1"/>
    </xf>
    <xf numFmtId="1" fontId="22" fillId="5" borderId="7" xfId="53" applyNumberFormat="1" applyFont="1" applyFill="1" applyBorder="1" applyAlignment="1">
      <alignment horizontal="center" vertical="center" wrapText="1"/>
    </xf>
    <xf numFmtId="1" fontId="20" fillId="0" borderId="8" xfId="53" applyNumberFormat="1" applyFont="1" applyFill="1" applyBorder="1" applyAlignment="1">
      <alignment horizontal="center" vertical="center" wrapText="1"/>
    </xf>
    <xf numFmtId="1" fontId="22" fillId="5" borderId="9" xfId="53" applyNumberFormat="1" applyFont="1" applyFill="1" applyBorder="1" applyAlignment="1">
      <alignment horizontal="center" vertical="center" wrapText="1"/>
    </xf>
    <xf numFmtId="1" fontId="20" fillId="0" borderId="8" xfId="53" applyNumberFormat="1" applyFont="1" applyFill="1" applyBorder="1" applyAlignment="1">
      <alignment horizontal="center" vertical="center" wrapText="1"/>
    </xf>
    <xf numFmtId="0" fontId="20" fillId="0" borderId="8" xfId="55" applyNumberFormat="1" applyFont="1" applyFill="1" applyBorder="1" applyAlignment="1">
      <alignment horizontal="center" vertical="center" shrinkToFit="1"/>
    </xf>
    <xf numFmtId="166" fontId="22" fillId="5" borderId="9" xfId="53" applyNumberFormat="1" applyFont="1" applyFill="1" applyBorder="1" applyAlignment="1" applyProtection="1">
      <alignment shrinkToFit="1"/>
      <protection locked="0"/>
    </xf>
    <xf numFmtId="0" fontId="20" fillId="0" borderId="2" xfId="55" applyNumberFormat="1" applyFont="1" applyFill="1" applyBorder="1" applyAlignment="1">
      <alignment horizontal="center" vertical="center" shrinkToFit="1"/>
    </xf>
    <xf numFmtId="0" fontId="14" fillId="0" borderId="3" xfId="54" applyNumberFormat="1" applyFont="1" applyFill="1" applyBorder="1" applyAlignment="1" applyProtection="1">
      <alignment horizontal="left" vertical="distributed" wrapText="1"/>
    </xf>
    <xf numFmtId="166" fontId="20" fillId="0" borderId="3" xfId="53" applyNumberFormat="1" applyFont="1" applyFill="1" applyBorder="1" applyAlignment="1" applyProtection="1">
      <alignment shrinkToFit="1"/>
      <protection locked="0"/>
    </xf>
    <xf numFmtId="166" fontId="22" fillId="5" borderId="3" xfId="53" applyNumberFormat="1" applyFont="1" applyFill="1" applyBorder="1" applyAlignment="1" applyProtection="1">
      <alignment shrinkToFit="1"/>
      <protection locked="0"/>
    </xf>
    <xf numFmtId="166" fontId="22" fillId="0" borderId="3" xfId="53" applyNumberFormat="1" applyFont="1" applyFill="1" applyBorder="1" applyAlignment="1" applyProtection="1">
      <alignment shrinkToFit="1"/>
      <protection locked="0"/>
    </xf>
    <xf numFmtId="166" fontId="22" fillId="5" borderId="4" xfId="53" applyNumberFormat="1" applyFont="1" applyFill="1" applyBorder="1" applyAlignment="1" applyProtection="1">
      <alignment shrinkToFit="1"/>
      <protection locked="0"/>
    </xf>
    <xf numFmtId="0" fontId="17" fillId="2" borderId="1" xfId="0" applyFont="1" applyFill="1" applyBorder="1" applyAlignment="1">
      <alignment horizontal="center" vertical="center"/>
    </xf>
    <xf numFmtId="9" fontId="19" fillId="0" borderId="1" xfId="26" applyNumberFormat="1" applyFont="1" applyFill="1" applyBorder="1" applyAlignment="1">
      <alignment horizontal="center" vertical="center"/>
    </xf>
    <xf numFmtId="0" fontId="14" fillId="2" borderId="5" xfId="26" applyFont="1" applyFill="1" applyBorder="1" applyAlignment="1">
      <alignment horizontal="center" vertical="center" wrapText="1"/>
    </xf>
    <xf numFmtId="0" fontId="14" fillId="2" borderId="6" xfId="26" applyFont="1" applyFill="1" applyBorder="1" applyAlignment="1">
      <alignment horizontal="center" vertical="center" wrapText="1"/>
    </xf>
    <xf numFmtId="0" fontId="14" fillId="0" borderId="6" xfId="26" applyFont="1" applyBorder="1" applyAlignment="1">
      <alignment horizontal="center" vertical="center" wrapText="1"/>
    </xf>
    <xf numFmtId="0" fontId="15" fillId="2" borderId="6" xfId="26" applyFont="1" applyFill="1" applyBorder="1" applyAlignment="1">
      <alignment horizontal="center" vertical="center" wrapText="1"/>
    </xf>
    <xf numFmtId="0" fontId="8" fillId="2" borderId="6" xfId="26" applyFont="1" applyFill="1" applyBorder="1" applyAlignment="1">
      <alignment horizontal="center" vertical="center" wrapText="1"/>
    </xf>
    <xf numFmtId="0" fontId="15" fillId="4" borderId="7" xfId="26" applyFont="1" applyFill="1" applyBorder="1" applyAlignment="1">
      <alignment horizontal="center" vertical="center" wrapText="1"/>
    </xf>
    <xf numFmtId="0" fontId="14" fillId="2" borderId="8" xfId="26" applyFont="1" applyFill="1" applyBorder="1" applyAlignment="1">
      <alignment horizontal="center" vertical="center" wrapText="1"/>
    </xf>
    <xf numFmtId="0" fontId="15" fillId="4" borderId="9" xfId="26" applyFont="1" applyFill="1" applyBorder="1" applyAlignment="1">
      <alignment horizontal="center" vertical="center" wrapText="1"/>
    </xf>
    <xf numFmtId="0" fontId="14" fillId="2" borderId="8" xfId="26" applyFont="1" applyFill="1" applyBorder="1" applyAlignment="1">
      <alignment horizontal="left" vertical="center" wrapText="1"/>
    </xf>
    <xf numFmtId="166" fontId="15" fillId="4" borderId="9" xfId="26" applyNumberFormat="1" applyFont="1" applyFill="1" applyBorder="1" applyAlignment="1">
      <alignment horizontal="right" vertical="distributed" wrapText="1"/>
    </xf>
    <xf numFmtId="49" fontId="14" fillId="2" borderId="8" xfId="26" applyNumberFormat="1" applyFont="1" applyFill="1" applyBorder="1" applyAlignment="1">
      <alignment horizontal="left" vertical="top" wrapText="1"/>
    </xf>
    <xf numFmtId="0" fontId="15" fillId="2" borderId="2" xfId="26" applyFont="1" applyFill="1" applyBorder="1"/>
    <xf numFmtId="0" fontId="15" fillId="2" borderId="3" xfId="26" applyFont="1" applyFill="1" applyBorder="1"/>
    <xf numFmtId="3" fontId="15" fillId="5" borderId="3" xfId="26" applyNumberFormat="1" applyFont="1" applyFill="1" applyBorder="1"/>
    <xf numFmtId="3" fontId="15" fillId="2" borderId="3" xfId="26" applyNumberFormat="1" applyFont="1" applyFill="1" applyBorder="1" applyAlignment="1">
      <alignment horizontal="right"/>
    </xf>
    <xf numFmtId="165" fontId="15" fillId="2" borderId="3" xfId="26" applyNumberFormat="1" applyFont="1" applyFill="1" applyBorder="1" applyAlignment="1">
      <alignment horizontal="right"/>
    </xf>
    <xf numFmtId="0" fontId="15" fillId="2" borderId="3" xfId="26" applyFont="1" applyFill="1" applyBorder="1" applyAlignment="1">
      <alignment horizontal="center"/>
    </xf>
    <xf numFmtId="164" fontId="15" fillId="2" borderId="3" xfId="26" applyNumberFormat="1" applyFont="1" applyFill="1" applyBorder="1"/>
    <xf numFmtId="4" fontId="15" fillId="2" borderId="3" xfId="26" applyNumberFormat="1" applyFont="1" applyFill="1" applyBorder="1"/>
    <xf numFmtId="166" fontId="15" fillId="3" borderId="4" xfId="26" applyNumberFormat="1" applyFont="1" applyFill="1" applyBorder="1"/>
  </cellXfs>
  <cellStyles count="58">
    <cellStyle name="Normal_own-reg-rev" xfId="56"/>
    <cellStyle name="Normal_ФФПМР_ИБР_Ставрополь_2006 4" xfId="53"/>
    <cellStyle name="Обычный" xfId="0" builtinId="0"/>
    <cellStyle name="Обычный 10" xfId="51"/>
    <cellStyle name="Обычный 11" xfId="52"/>
    <cellStyle name="Обычный 12" xfId="54"/>
    <cellStyle name="Обычный 13" xfId="57"/>
    <cellStyle name="Обычный 2" xfId="1"/>
    <cellStyle name="Обычный 2 10" xfId="17"/>
    <cellStyle name="Обычный 2 11" xfId="18"/>
    <cellStyle name="Обычный 2 116" xfId="48"/>
    <cellStyle name="Обычный 2 117" xfId="49"/>
    <cellStyle name="Обычный 2 118" xfId="50"/>
    <cellStyle name="Обычный 2 12" xfId="23"/>
    <cellStyle name="Обычный 2 13" xfId="20"/>
    <cellStyle name="Обычный 2 14" xfId="22"/>
    <cellStyle name="Обычный 2 146" xfId="46"/>
    <cellStyle name="Обычный 2 147" xfId="47"/>
    <cellStyle name="Обычный 2 15" xfId="25"/>
    <cellStyle name="Обычный 2 16" xfId="19"/>
    <cellStyle name="Обычный 2 17" xfId="21"/>
    <cellStyle name="Обычный 2 18" xfId="24"/>
    <cellStyle name="Обычный 2 19" xfId="30"/>
    <cellStyle name="Обычный 2 2" xfId="5"/>
    <cellStyle name="Обычный 2 20" xfId="31"/>
    <cellStyle name="Обычный 2 21" xfId="32"/>
    <cellStyle name="Обычный 2 22" xfId="33"/>
    <cellStyle name="Обычный 2 23" xfId="28"/>
    <cellStyle name="Обычный 2 24" xfId="34"/>
    <cellStyle name="Обычный 2 25" xfId="35"/>
    <cellStyle name="Обычный 2 26" xfId="36"/>
    <cellStyle name="Обычный 2 27" xfId="37"/>
    <cellStyle name="Обычный 2 28" xfId="38"/>
    <cellStyle name="Обычный 2 29" xfId="39"/>
    <cellStyle name="Обычный 2 3" xfId="7"/>
    <cellStyle name="Обычный 2 30" xfId="40"/>
    <cellStyle name="Обычный 2 31" xfId="41"/>
    <cellStyle name="Обычный 2 32" xfId="42"/>
    <cellStyle name="Обычный 2 33" xfId="43"/>
    <cellStyle name="Обычный 2 34" xfId="45"/>
    <cellStyle name="Обычный 2 39" xfId="29"/>
    <cellStyle name="Обычный 2 4" xfId="9"/>
    <cellStyle name="Обычный 2 40" xfId="27"/>
    <cellStyle name="Обычный 2 5" xfId="11"/>
    <cellStyle name="Обычный 2 6" xfId="13"/>
    <cellStyle name="Обычный 2 7" xfId="14"/>
    <cellStyle name="Обычный 2 8" xfId="15"/>
    <cellStyle name="Обычный 2 9" xfId="16"/>
    <cellStyle name="Обычный 3" xfId="2"/>
    <cellStyle name="Обычный 4" xfId="3"/>
    <cellStyle name="Обычный 4 2" xfId="6"/>
    <cellStyle name="Обычный 5" xfId="4"/>
    <cellStyle name="Обычный 6" xfId="8"/>
    <cellStyle name="Обычный 7" xfId="10"/>
    <cellStyle name="Обычный 8" xfId="26"/>
    <cellStyle name="Обычный 9" xfId="44"/>
    <cellStyle name="Обычный_ИНП МР и П 2011 ( УСН 50% НДПИ 25%)" xfId="55"/>
    <cellStyle name="Финансовый" xfId="12" builtinId="3"/>
  </cellStyles>
  <dxfs count="0"/>
  <tableStyles count="0" defaultTableStyle="TableStyleMedium9" defaultPivotStyle="PivotStyleLight16"/>
  <colors>
    <mruColors>
      <color rgb="FFFF33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V21"/>
  <sheetViews>
    <sheetView tabSelected="1" zoomScale="75" zoomScaleNormal="75" zoomScaleSheetLayoutView="80" workbookViewId="0">
      <pane xSplit="1" topLeftCell="C1" activePane="topRight" state="frozen"/>
      <selection pane="topRight" activeCell="H13" sqref="H13"/>
    </sheetView>
  </sheetViews>
  <sheetFormatPr defaultColWidth="9.140625" defaultRowHeight="15.75"/>
  <cols>
    <col min="1" max="1" width="15" style="2" customWidth="1"/>
    <col min="2" max="2" width="17.140625" style="2" hidden="1" customWidth="1"/>
    <col min="3" max="3" width="12.42578125" style="2" customWidth="1"/>
    <col min="4" max="4" width="9.7109375" style="2" customWidth="1"/>
    <col min="5" max="5" width="14.42578125" style="2" customWidth="1"/>
    <col min="6" max="6" width="11.85546875" style="2" customWidth="1"/>
    <col min="7" max="7" width="13" style="2" customWidth="1"/>
    <col min="8" max="8" width="9.28515625" style="2" customWidth="1"/>
    <col min="9" max="9" width="12.5703125" style="2" customWidth="1"/>
    <col min="10" max="10" width="10.7109375" style="2" customWidth="1"/>
    <col min="11" max="11" width="13.42578125" style="2" customWidth="1"/>
    <col min="12" max="12" width="12.28515625" style="2" customWidth="1"/>
    <col min="13" max="13" width="17.140625" style="2" hidden="1" customWidth="1"/>
    <col min="14" max="14" width="14.140625" style="2" customWidth="1"/>
    <col min="15" max="15" width="14.7109375" style="2" customWidth="1"/>
    <col min="16" max="16" width="12.140625" style="2" customWidth="1"/>
    <col min="17" max="17" width="13.5703125" style="2" customWidth="1"/>
    <col min="18" max="18" width="12.5703125" style="2" hidden="1" customWidth="1"/>
    <col min="19" max="19" width="13.140625" style="2" hidden="1" customWidth="1"/>
    <col min="20" max="20" width="13.42578125" style="2" customWidth="1"/>
    <col min="21" max="21" width="15.42578125" style="2" customWidth="1"/>
    <col min="22" max="22" width="17.28515625" style="2" customWidth="1"/>
    <col min="23" max="23" width="13" style="2" customWidth="1"/>
    <col min="24" max="16384" width="9.140625" style="2"/>
  </cols>
  <sheetData>
    <row r="2" spans="1:22" s="1" customFormat="1" ht="22.9" customHeight="1">
      <c r="A2" s="40" t="s">
        <v>73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spans="1:22" ht="16.5" thickBot="1">
      <c r="A3" s="2" t="s">
        <v>20</v>
      </c>
    </row>
    <row r="4" spans="1:22" ht="45.4" customHeight="1">
      <c r="A4" s="70" t="s">
        <v>13</v>
      </c>
      <c r="B4" s="71" t="s">
        <v>14</v>
      </c>
      <c r="C4" s="71" t="s">
        <v>15</v>
      </c>
      <c r="D4" s="71"/>
      <c r="E4" s="71"/>
      <c r="F4" s="71"/>
      <c r="G4" s="71"/>
      <c r="H4" s="71"/>
      <c r="I4" s="71"/>
      <c r="J4" s="71"/>
      <c r="K4" s="71"/>
      <c r="L4" s="71"/>
      <c r="M4" s="72"/>
      <c r="N4" s="73" t="s">
        <v>65</v>
      </c>
      <c r="O4" s="73" t="s">
        <v>66</v>
      </c>
      <c r="P4" s="74" t="s">
        <v>12</v>
      </c>
      <c r="Q4" s="71" t="s">
        <v>67</v>
      </c>
      <c r="R4" s="71"/>
      <c r="S4" s="71"/>
      <c r="T4" s="71" t="s">
        <v>63</v>
      </c>
      <c r="U4" s="71" t="s">
        <v>72</v>
      </c>
      <c r="V4" s="75" t="s">
        <v>74</v>
      </c>
    </row>
    <row r="5" spans="1:22" ht="124.35" customHeight="1">
      <c r="A5" s="76"/>
      <c r="B5" s="39"/>
      <c r="C5" s="39" t="s">
        <v>16</v>
      </c>
      <c r="D5" s="39"/>
      <c r="E5" s="39"/>
      <c r="F5" s="39" t="s">
        <v>17</v>
      </c>
      <c r="G5" s="39"/>
      <c r="H5" s="39"/>
      <c r="I5" s="39"/>
      <c r="J5" s="39"/>
      <c r="K5" s="39"/>
      <c r="L5" s="39"/>
      <c r="M5" s="13"/>
      <c r="N5" s="41"/>
      <c r="O5" s="41"/>
      <c r="P5" s="38"/>
      <c r="Q5" s="39"/>
      <c r="R5" s="39"/>
      <c r="S5" s="39"/>
      <c r="T5" s="39"/>
      <c r="U5" s="39"/>
      <c r="V5" s="77"/>
    </row>
    <row r="6" spans="1:22" ht="16.350000000000001" customHeight="1">
      <c r="A6" s="76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13"/>
      <c r="N6" s="35">
        <v>1</v>
      </c>
      <c r="O6" s="35">
        <v>2</v>
      </c>
      <c r="P6" s="35">
        <v>3</v>
      </c>
      <c r="Q6" s="35">
        <v>4</v>
      </c>
      <c r="R6" s="35"/>
      <c r="S6" s="35"/>
      <c r="T6" s="35">
        <v>5</v>
      </c>
      <c r="U6" s="35"/>
      <c r="V6" s="77"/>
    </row>
    <row r="7" spans="1:22" ht="39.75" customHeight="1">
      <c r="A7" s="76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13"/>
      <c r="N7" s="34" t="s">
        <v>68</v>
      </c>
      <c r="O7" s="34" t="s">
        <v>18</v>
      </c>
      <c r="P7" s="38" t="s">
        <v>69</v>
      </c>
      <c r="Q7" s="39" t="s">
        <v>71</v>
      </c>
      <c r="R7" s="16"/>
      <c r="S7" s="3"/>
      <c r="T7" s="39" t="s">
        <v>70</v>
      </c>
      <c r="U7" s="68"/>
      <c r="V7" s="77"/>
    </row>
    <row r="8" spans="1:22" ht="165.4" customHeight="1">
      <c r="A8" s="76"/>
      <c r="B8" s="39"/>
      <c r="C8" s="34" t="s">
        <v>51</v>
      </c>
      <c r="D8" s="34" t="s">
        <v>50</v>
      </c>
      <c r="E8" s="34" t="s">
        <v>78</v>
      </c>
      <c r="F8" s="34" t="s">
        <v>19</v>
      </c>
      <c r="G8" s="34" t="s">
        <v>52</v>
      </c>
      <c r="H8" s="34" t="s">
        <v>53</v>
      </c>
      <c r="I8" s="34" t="s">
        <v>44</v>
      </c>
      <c r="J8" s="34" t="s">
        <v>54</v>
      </c>
      <c r="K8" s="34" t="s">
        <v>48</v>
      </c>
      <c r="L8" s="34" t="s">
        <v>64</v>
      </c>
      <c r="M8" s="10"/>
      <c r="N8" s="34" t="s">
        <v>62</v>
      </c>
      <c r="O8" s="34" t="s">
        <v>62</v>
      </c>
      <c r="P8" s="38"/>
      <c r="Q8" s="39"/>
      <c r="R8" s="34"/>
      <c r="S8" s="3"/>
      <c r="T8" s="39"/>
      <c r="U8" s="68"/>
      <c r="V8" s="77"/>
    </row>
    <row r="9" spans="1:22" s="9" customFormat="1" ht="20.100000000000001" customHeight="1">
      <c r="A9" s="78" t="s">
        <v>0</v>
      </c>
      <c r="B9" s="23">
        <v>1517</v>
      </c>
      <c r="C9" s="44">
        <v>1936</v>
      </c>
      <c r="D9" s="44">
        <v>1230</v>
      </c>
      <c r="E9" s="45">
        <v>1212.4390000000001</v>
      </c>
      <c r="F9" s="14">
        <f>SUM('оценка расходов'!K9)</f>
        <v>4780.7</v>
      </c>
      <c r="G9" s="44">
        <v>437</v>
      </c>
      <c r="H9" s="20">
        <f>SUM('оценка расходов'!Z9)</f>
        <v>470.8</v>
      </c>
      <c r="I9" s="20">
        <f>SUM('оценка расходов'!Y9)</f>
        <v>339.2</v>
      </c>
      <c r="J9" s="20">
        <f>SUM('оценка расходов'!AI9)</f>
        <v>8066.9</v>
      </c>
      <c r="K9" s="24">
        <f>SUM('оценка расходов'!S9)</f>
        <v>9250.8000000000011</v>
      </c>
      <c r="L9" s="46">
        <f>'оценка расходов'!AA9</f>
        <v>175.2</v>
      </c>
      <c r="M9" s="11"/>
      <c r="N9" s="14">
        <f>SUM(C9:E9)</f>
        <v>4378.4390000000003</v>
      </c>
      <c r="O9" s="15">
        <f>SUM(F9:L9)</f>
        <v>23520.600000000002</v>
      </c>
      <c r="P9" s="22">
        <f>N9-O9</f>
        <v>-19142.161</v>
      </c>
      <c r="Q9" s="29">
        <f>$T$9*(P9/$P$20)</f>
        <v>12992.508590503094</v>
      </c>
      <c r="R9" s="69"/>
      <c r="S9" s="8"/>
      <c r="T9" s="42">
        <v>98333.3</v>
      </c>
      <c r="U9" s="31">
        <f>Q9*1000</f>
        <v>12992508.590503093</v>
      </c>
      <c r="V9" s="79">
        <v>12992509</v>
      </c>
    </row>
    <row r="10" spans="1:22" s="7" customFormat="1" ht="20.100000000000001" hidden="1" customHeight="1">
      <c r="A10" s="78" t="s">
        <v>1</v>
      </c>
      <c r="B10" s="25">
        <v>471</v>
      </c>
      <c r="C10" s="44"/>
      <c r="D10" s="44"/>
      <c r="E10" s="45"/>
      <c r="F10" s="14">
        <f>SUM('оценка расходов'!K10)</f>
        <v>0</v>
      </c>
      <c r="G10" s="44"/>
      <c r="H10" s="20">
        <f>SUM('оценка расходов'!Z10)</f>
        <v>0</v>
      </c>
      <c r="I10" s="20">
        <f>SUM('оценка расходов'!Y10)</f>
        <v>0</v>
      </c>
      <c r="J10" s="20">
        <f>SUM('оценка расходов'!AI10)</f>
        <v>0</v>
      </c>
      <c r="K10" s="24">
        <f>SUM('оценка расходов'!S10)</f>
        <v>0</v>
      </c>
      <c r="L10" s="46">
        <f>'оценка расходов'!AA10</f>
        <v>0</v>
      </c>
      <c r="M10" s="11"/>
      <c r="N10" s="14">
        <f t="shared" ref="N10:N19" si="0">SUM(C10:E10)</f>
        <v>0</v>
      </c>
      <c r="O10" s="15">
        <f t="shared" ref="O10:O19" si="1">SUM(F10:L10)</f>
        <v>0</v>
      </c>
      <c r="P10" s="22">
        <f t="shared" ref="P10:P19" si="2">N10-O10</f>
        <v>0</v>
      </c>
      <c r="Q10" s="29">
        <f t="shared" ref="Q10:Q19" si="3">$T$9*(P10/$P$20)</f>
        <v>0</v>
      </c>
      <c r="R10" s="69"/>
      <c r="S10" s="6"/>
      <c r="T10" s="42"/>
      <c r="U10" s="31">
        <f t="shared" ref="U10:U19" si="4">Q10*1000</f>
        <v>0</v>
      </c>
      <c r="V10" s="79"/>
    </row>
    <row r="11" spans="1:22" s="7" customFormat="1" ht="20.100000000000001" customHeight="1">
      <c r="A11" s="78" t="s">
        <v>2</v>
      </c>
      <c r="B11" s="25">
        <v>241</v>
      </c>
      <c r="C11" s="44">
        <v>171</v>
      </c>
      <c r="D11" s="44"/>
      <c r="E11" s="45">
        <v>603.98</v>
      </c>
      <c r="F11" s="14">
        <f>SUM('оценка расходов'!K11)</f>
        <v>3858</v>
      </c>
      <c r="G11" s="44">
        <v>354</v>
      </c>
      <c r="H11" s="20">
        <f>SUM('оценка расходов'!Z11)</f>
        <v>354.1</v>
      </c>
      <c r="I11" s="20">
        <f>SUM('оценка расходов'!Y11)</f>
        <v>2661</v>
      </c>
      <c r="J11" s="20">
        <f>SUM('оценка расходов'!AI11)</f>
        <v>67.5</v>
      </c>
      <c r="K11" s="24">
        <f>SUM('оценка расходов'!S11)</f>
        <v>2714.3999999999996</v>
      </c>
      <c r="L11" s="46">
        <f>'оценка расходов'!AA11</f>
        <v>175.2</v>
      </c>
      <c r="M11" s="11"/>
      <c r="N11" s="14">
        <f t="shared" si="0"/>
        <v>774.98</v>
      </c>
      <c r="O11" s="15">
        <f t="shared" si="1"/>
        <v>10184.200000000001</v>
      </c>
      <c r="P11" s="22">
        <f t="shared" si="2"/>
        <v>-9409.2200000000012</v>
      </c>
      <c r="Q11" s="29">
        <f t="shared" si="3"/>
        <v>6386.3934526479816</v>
      </c>
      <c r="R11" s="69"/>
      <c r="S11" s="6"/>
      <c r="T11" s="42"/>
      <c r="U11" s="31">
        <f t="shared" si="4"/>
        <v>6386393.4526479812</v>
      </c>
      <c r="V11" s="79">
        <v>6386393</v>
      </c>
    </row>
    <row r="12" spans="1:22" s="9" customFormat="1" ht="20.100000000000001" customHeight="1">
      <c r="A12" s="78" t="s">
        <v>3</v>
      </c>
      <c r="B12" s="23">
        <v>2620</v>
      </c>
      <c r="C12" s="44">
        <v>6609</v>
      </c>
      <c r="D12" s="44">
        <v>1900</v>
      </c>
      <c r="E12" s="45">
        <v>1763.8610000000001</v>
      </c>
      <c r="F12" s="14">
        <f>SUM('оценка расходов'!K12)</f>
        <v>13139.3</v>
      </c>
      <c r="G12" s="44">
        <v>534</v>
      </c>
      <c r="H12" s="20">
        <f>SUM('оценка расходов'!Z12)</f>
        <v>708.2</v>
      </c>
      <c r="I12" s="20">
        <f>SUM('оценка расходов'!Y12)</f>
        <v>257.5</v>
      </c>
      <c r="J12" s="20">
        <f>SUM('оценка расходов'!AI12)</f>
        <v>5508.5</v>
      </c>
      <c r="K12" s="24">
        <f>SUM('оценка расходов'!S12)</f>
        <v>14501.5</v>
      </c>
      <c r="L12" s="46">
        <f>'оценка расходов'!AA12</f>
        <v>253.3</v>
      </c>
      <c r="M12" s="11"/>
      <c r="N12" s="14">
        <f t="shared" si="0"/>
        <v>10272.861000000001</v>
      </c>
      <c r="O12" s="15">
        <f t="shared" si="1"/>
        <v>34902.300000000003</v>
      </c>
      <c r="P12" s="22">
        <f t="shared" si="2"/>
        <v>-24629.439000000002</v>
      </c>
      <c r="Q12" s="29">
        <f t="shared" si="3"/>
        <v>16716.931687429227</v>
      </c>
      <c r="R12" s="69"/>
      <c r="S12" s="8"/>
      <c r="T12" s="42"/>
      <c r="U12" s="31">
        <f t="shared" si="4"/>
        <v>16716931.687429227</v>
      </c>
      <c r="V12" s="79">
        <v>16716932</v>
      </c>
    </row>
    <row r="13" spans="1:22" s="7" customFormat="1" ht="20.100000000000001" customHeight="1">
      <c r="A13" s="78" t="s">
        <v>4</v>
      </c>
      <c r="B13" s="25">
        <v>1239</v>
      </c>
      <c r="C13" s="44">
        <v>1167</v>
      </c>
      <c r="D13" s="44">
        <v>600</v>
      </c>
      <c r="E13" s="45">
        <v>1315.011</v>
      </c>
      <c r="F13" s="14">
        <f>SUM('оценка расходов'!K13)</f>
        <v>4849.7</v>
      </c>
      <c r="G13" s="44">
        <v>446</v>
      </c>
      <c r="H13" s="20">
        <f>SUM('оценка расходов'!Z13)</f>
        <v>149.4</v>
      </c>
      <c r="I13" s="20">
        <f>SUM('оценка расходов'!Y13)</f>
        <v>2946.7</v>
      </c>
      <c r="J13" s="20">
        <f>SUM('оценка расходов'!AI13)</f>
        <v>5949.7</v>
      </c>
      <c r="K13" s="24">
        <f>SUM('оценка расходов'!S13)</f>
        <v>7751.6</v>
      </c>
      <c r="L13" s="46">
        <f>'оценка расходов'!AA13</f>
        <v>253.3</v>
      </c>
      <c r="M13" s="12"/>
      <c r="N13" s="14">
        <f t="shared" si="0"/>
        <v>3082.011</v>
      </c>
      <c r="O13" s="15">
        <f t="shared" si="1"/>
        <v>22346.399999999998</v>
      </c>
      <c r="P13" s="22">
        <f t="shared" si="2"/>
        <v>-19264.388999999999</v>
      </c>
      <c r="Q13" s="29">
        <f t="shared" si="3"/>
        <v>13075.469356531548</v>
      </c>
      <c r="R13" s="69"/>
      <c r="S13" s="6"/>
      <c r="T13" s="42"/>
      <c r="U13" s="31">
        <f t="shared" si="4"/>
        <v>13075469.356531549</v>
      </c>
      <c r="V13" s="79">
        <v>13075469</v>
      </c>
    </row>
    <row r="14" spans="1:22" s="7" customFormat="1" ht="20.100000000000001" customHeight="1">
      <c r="A14" s="78" t="s">
        <v>5</v>
      </c>
      <c r="B14" s="25">
        <v>659</v>
      </c>
      <c r="C14" s="44">
        <v>1014</v>
      </c>
      <c r="D14" s="44">
        <v>480</v>
      </c>
      <c r="E14" s="45">
        <v>1033.143</v>
      </c>
      <c r="F14" s="14">
        <f>SUM('оценка расходов'!K14)</f>
        <v>5406.2999999999993</v>
      </c>
      <c r="G14" s="44">
        <v>387</v>
      </c>
      <c r="H14" s="20">
        <f>SUM('оценка расходов'!Z14)</f>
        <v>531.1</v>
      </c>
      <c r="I14" s="20">
        <f>SUM('оценка расходов'!Y14)</f>
        <v>329.20000000000005</v>
      </c>
      <c r="J14" s="20">
        <f>SUM('оценка расходов'!AI14)</f>
        <v>1737.8</v>
      </c>
      <c r="K14" s="24">
        <f>SUM('оценка расходов'!S14)</f>
        <v>5136.2000000000007</v>
      </c>
      <c r="L14" s="46">
        <f>'оценка расходов'!AA14</f>
        <v>175.2</v>
      </c>
      <c r="M14" s="11"/>
      <c r="N14" s="14">
        <f t="shared" si="0"/>
        <v>2527.143</v>
      </c>
      <c r="O14" s="15">
        <f t="shared" si="1"/>
        <v>13702.800000000001</v>
      </c>
      <c r="P14" s="22">
        <f t="shared" si="2"/>
        <v>-11175.657000000001</v>
      </c>
      <c r="Q14" s="29">
        <f t="shared" si="3"/>
        <v>7585.3410478062551</v>
      </c>
      <c r="R14" s="69"/>
      <c r="S14" s="6"/>
      <c r="T14" s="42"/>
      <c r="U14" s="31">
        <f t="shared" si="4"/>
        <v>7585341.0478062555</v>
      </c>
      <c r="V14" s="79">
        <v>7585341</v>
      </c>
    </row>
    <row r="15" spans="1:22" s="9" customFormat="1" ht="20.100000000000001" customHeight="1">
      <c r="A15" s="78" t="s">
        <v>6</v>
      </c>
      <c r="B15" s="23">
        <v>1389</v>
      </c>
      <c r="C15" s="44">
        <v>4047</v>
      </c>
      <c r="D15" s="44"/>
      <c r="E15" s="45">
        <v>1110.951</v>
      </c>
      <c r="F15" s="14">
        <f>SUM('оценка расходов'!K15)</f>
        <v>7179.4</v>
      </c>
      <c r="G15" s="44">
        <v>442</v>
      </c>
      <c r="H15" s="20">
        <f>SUM('оценка расходов'!Z15)</f>
        <v>354.1</v>
      </c>
      <c r="I15" s="20">
        <f>SUM('оценка расходов'!Y15)</f>
        <v>2406</v>
      </c>
      <c r="J15" s="20">
        <f>SUM('оценка расходов'!AI15)</f>
        <v>221</v>
      </c>
      <c r="K15" s="24">
        <f>SUM('оценка расходов'!S15)</f>
        <v>9409</v>
      </c>
      <c r="L15" s="46">
        <f>'оценка расходов'!AA15</f>
        <v>156.1</v>
      </c>
      <c r="M15" s="11"/>
      <c r="N15" s="14">
        <f t="shared" si="0"/>
        <v>5157.951</v>
      </c>
      <c r="O15" s="15">
        <f t="shared" si="1"/>
        <v>20167.599999999999</v>
      </c>
      <c r="P15" s="22">
        <f t="shared" si="2"/>
        <v>-15009.648999999998</v>
      </c>
      <c r="Q15" s="29">
        <f t="shared" si="3"/>
        <v>10187.616412427842</v>
      </c>
      <c r="R15" s="69"/>
      <c r="S15" s="8"/>
      <c r="T15" s="42"/>
      <c r="U15" s="31">
        <f t="shared" si="4"/>
        <v>10187616.412427843</v>
      </c>
      <c r="V15" s="79">
        <v>10187616</v>
      </c>
    </row>
    <row r="16" spans="1:22" s="9" customFormat="1" ht="20.100000000000001" customHeight="1">
      <c r="A16" s="80" t="s">
        <v>7</v>
      </c>
      <c r="B16" s="26">
        <v>1660</v>
      </c>
      <c r="C16" s="47">
        <v>6517</v>
      </c>
      <c r="D16" s="47">
        <v>710</v>
      </c>
      <c r="E16" s="45">
        <v>830.56100000000004</v>
      </c>
      <c r="F16" s="14">
        <f>SUM('оценка расходов'!K16)</f>
        <v>6235.9000000000005</v>
      </c>
      <c r="G16" s="44">
        <v>522</v>
      </c>
      <c r="H16" s="20">
        <f>SUM('оценка расходов'!Z16)</f>
        <v>354.1</v>
      </c>
      <c r="I16" s="20">
        <f>SUM('оценка расходов'!Y16)</f>
        <v>210.4</v>
      </c>
      <c r="J16" s="20">
        <f>SUM('оценка расходов'!AI16)</f>
        <v>2992.6000000000004</v>
      </c>
      <c r="K16" s="24">
        <f>SUM('оценка расходов'!S16)</f>
        <v>8606.7999999999993</v>
      </c>
      <c r="L16" s="46">
        <f>'оценка расходов'!AA16</f>
        <v>175.2</v>
      </c>
      <c r="M16" s="11"/>
      <c r="N16" s="14">
        <f t="shared" si="0"/>
        <v>8057.5609999999997</v>
      </c>
      <c r="O16" s="15">
        <f t="shared" si="1"/>
        <v>19097</v>
      </c>
      <c r="P16" s="22">
        <f t="shared" si="2"/>
        <v>-11039.439</v>
      </c>
      <c r="Q16" s="29">
        <f t="shared" si="3"/>
        <v>7492.8847397028421</v>
      </c>
      <c r="R16" s="69"/>
      <c r="S16" s="8"/>
      <c r="T16" s="42"/>
      <c r="U16" s="31">
        <f t="shared" si="4"/>
        <v>7492884.7397028422</v>
      </c>
      <c r="V16" s="79">
        <v>7492885</v>
      </c>
    </row>
    <row r="17" spans="1:22" s="7" customFormat="1" ht="20.100000000000001" customHeight="1">
      <c r="A17" s="80" t="s">
        <v>8</v>
      </c>
      <c r="B17" s="27">
        <v>491</v>
      </c>
      <c r="C17" s="47">
        <v>422</v>
      </c>
      <c r="D17" s="47">
        <v>80</v>
      </c>
      <c r="E17" s="45">
        <v>940.00199999999995</v>
      </c>
      <c r="F17" s="14">
        <f>SUM('оценка расходов'!K17)</f>
        <v>4249.3</v>
      </c>
      <c r="G17" s="44">
        <v>376</v>
      </c>
      <c r="H17" s="20">
        <f>SUM('оценка расходов'!Z17)</f>
        <v>177</v>
      </c>
      <c r="I17" s="20">
        <f>SUM('оценка расходов'!Y17)</f>
        <v>151.69999999999999</v>
      </c>
      <c r="J17" s="20">
        <f>SUM('оценка расходов'!AI17)</f>
        <v>1349.2</v>
      </c>
      <c r="K17" s="24">
        <f>SUM('оценка расходов'!S17)</f>
        <v>6917.5</v>
      </c>
      <c r="L17" s="46">
        <f>'оценка расходов'!AA17</f>
        <v>175.2</v>
      </c>
      <c r="M17" s="11"/>
      <c r="N17" s="14">
        <f t="shared" si="0"/>
        <v>1442.002</v>
      </c>
      <c r="O17" s="15">
        <f t="shared" si="1"/>
        <v>13395.900000000001</v>
      </c>
      <c r="P17" s="22">
        <f t="shared" si="2"/>
        <v>-11953.898000000001</v>
      </c>
      <c r="Q17" s="29">
        <f t="shared" si="3"/>
        <v>8113.562646087752</v>
      </c>
      <c r="R17" s="69"/>
      <c r="S17" s="6"/>
      <c r="T17" s="42"/>
      <c r="U17" s="31">
        <f t="shared" si="4"/>
        <v>8113562.6460877517</v>
      </c>
      <c r="V17" s="79">
        <v>8113563</v>
      </c>
    </row>
    <row r="18" spans="1:22" s="7" customFormat="1" ht="20.100000000000001" customHeight="1">
      <c r="A18" s="80" t="s">
        <v>9</v>
      </c>
      <c r="B18" s="27">
        <v>1627</v>
      </c>
      <c r="C18" s="47">
        <v>1923</v>
      </c>
      <c r="D18" s="47">
        <v>275</v>
      </c>
      <c r="E18" s="45">
        <v>935.91399999999999</v>
      </c>
      <c r="F18" s="14">
        <f>SUM('оценка расходов'!K18)</f>
        <v>5975</v>
      </c>
      <c r="G18" s="44">
        <v>436</v>
      </c>
      <c r="H18" s="20">
        <f>SUM('оценка расходов'!Z18)</f>
        <v>177</v>
      </c>
      <c r="I18" s="20">
        <f>SUM('оценка расходов'!Y18)</f>
        <v>4332.2</v>
      </c>
      <c r="J18" s="20">
        <f>SUM('оценка расходов'!AI18)</f>
        <v>1843.1</v>
      </c>
      <c r="K18" s="24">
        <f>SUM('оценка расходов'!S18)</f>
        <v>4827.8999999999996</v>
      </c>
      <c r="L18" s="46">
        <f>'оценка расходов'!AA18</f>
        <v>175.2</v>
      </c>
      <c r="M18" s="11"/>
      <c r="N18" s="14">
        <f t="shared" si="0"/>
        <v>3133.9139999999998</v>
      </c>
      <c r="O18" s="15">
        <f t="shared" si="1"/>
        <v>17766.400000000001</v>
      </c>
      <c r="P18" s="22">
        <f t="shared" si="2"/>
        <v>-14632.486000000001</v>
      </c>
      <c r="Q18" s="29">
        <f t="shared" si="3"/>
        <v>9931.6216207468042</v>
      </c>
      <c r="R18" s="69"/>
      <c r="S18" s="6"/>
      <c r="T18" s="42"/>
      <c r="U18" s="31">
        <f t="shared" si="4"/>
        <v>9931621.6207468044</v>
      </c>
      <c r="V18" s="79">
        <v>9931622</v>
      </c>
    </row>
    <row r="19" spans="1:22" s="7" customFormat="1" ht="20.100000000000001" customHeight="1">
      <c r="A19" s="80" t="s">
        <v>10</v>
      </c>
      <c r="B19" s="27">
        <v>758</v>
      </c>
      <c r="C19" s="47">
        <v>662</v>
      </c>
      <c r="D19" s="47"/>
      <c r="E19" s="45">
        <v>623.93100000000004</v>
      </c>
      <c r="F19" s="14">
        <f>SUM('оценка расходов'!K19)</f>
        <v>4511</v>
      </c>
      <c r="G19" s="44">
        <v>409</v>
      </c>
      <c r="H19" s="20">
        <f>SUM('оценка расходов'!Z19)</f>
        <v>345.6</v>
      </c>
      <c r="I19" s="20">
        <f>SUM('оценка расходов'!Y19)</f>
        <v>1802.8</v>
      </c>
      <c r="J19" s="20">
        <f>SUM('оценка расходов'!AI19)</f>
        <v>446.5</v>
      </c>
      <c r="K19" s="24">
        <f>SUM('оценка расходов'!S19)</f>
        <v>2235.3000000000002</v>
      </c>
      <c r="L19" s="46">
        <f>'оценка расходов'!AA19</f>
        <v>156.1</v>
      </c>
      <c r="M19" s="11"/>
      <c r="N19" s="14">
        <f t="shared" si="0"/>
        <v>1285.931</v>
      </c>
      <c r="O19" s="15">
        <f t="shared" si="1"/>
        <v>9906.3000000000011</v>
      </c>
      <c r="P19" s="22">
        <f t="shared" si="2"/>
        <v>-8620.3690000000006</v>
      </c>
      <c r="Q19" s="29">
        <f t="shared" si="3"/>
        <v>5850.9704461166411</v>
      </c>
      <c r="R19" s="69"/>
      <c r="S19" s="6"/>
      <c r="T19" s="42"/>
      <c r="U19" s="31">
        <f t="shared" si="4"/>
        <v>5850970.4461166412</v>
      </c>
      <c r="V19" s="79">
        <v>5850970</v>
      </c>
    </row>
    <row r="20" spans="1:22" s="4" customFormat="1" ht="20.100000000000001" customHeight="1" thickBot="1">
      <c r="A20" s="81" t="s">
        <v>11</v>
      </c>
      <c r="B20" s="82">
        <f>SUM(B9:B19)</f>
        <v>12672</v>
      </c>
      <c r="C20" s="21">
        <f>SUM(C9:C19)</f>
        <v>24468</v>
      </c>
      <c r="D20" s="21">
        <f>SUM(D9:D19)</f>
        <v>5275</v>
      </c>
      <c r="E20" s="32">
        <f t="shared" ref="E20" si="5">SUM(E9:E19)</f>
        <v>10369.793000000001</v>
      </c>
      <c r="F20" s="21">
        <f>SUM(F9:F19)</f>
        <v>60184.600000000006</v>
      </c>
      <c r="G20" s="21">
        <f>SUM(G9:G19)</f>
        <v>4343</v>
      </c>
      <c r="H20" s="21">
        <f t="shared" ref="H20:J20" si="6">SUM(H9:H19)</f>
        <v>3621.4</v>
      </c>
      <c r="I20" s="21">
        <f t="shared" si="6"/>
        <v>15436.699999999997</v>
      </c>
      <c r="J20" s="21">
        <f t="shared" si="6"/>
        <v>28182.799999999999</v>
      </c>
      <c r="K20" s="21">
        <f>SUM(K9:K19)</f>
        <v>71351</v>
      </c>
      <c r="L20" s="21">
        <f>SUM(L9:L19)</f>
        <v>1870</v>
      </c>
      <c r="M20" s="83"/>
      <c r="N20" s="84">
        <f t="shared" ref="N20:P20" si="7">SUM(N9:N19)</f>
        <v>40112.792999999998</v>
      </c>
      <c r="O20" s="84">
        <f t="shared" si="7"/>
        <v>184989.49999999997</v>
      </c>
      <c r="P20" s="84">
        <f t="shared" si="7"/>
        <v>-144876.70700000002</v>
      </c>
      <c r="Q20" s="85">
        <f>SUM(Q9:Q19)</f>
        <v>98333.299999999988</v>
      </c>
      <c r="R20" s="86"/>
      <c r="S20" s="21">
        <f>SUM(S9:S19)</f>
        <v>0</v>
      </c>
      <c r="T20" s="87"/>
      <c r="U20" s="88">
        <f>SUM(U9:U19)</f>
        <v>98333299.999999985</v>
      </c>
      <c r="V20" s="89">
        <f t="shared" ref="V20" si="8">SUM(V9:V19)</f>
        <v>98333300</v>
      </c>
    </row>
    <row r="21" spans="1:2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37"/>
    </row>
  </sheetData>
  <mergeCells count="21">
    <mergeCell ref="R9:R19"/>
    <mergeCell ref="T9:T19"/>
    <mergeCell ref="S4:S5"/>
    <mergeCell ref="T4:T5"/>
    <mergeCell ref="U4:U5"/>
    <mergeCell ref="R4:R5"/>
    <mergeCell ref="T7:T8"/>
    <mergeCell ref="A2:V2"/>
    <mergeCell ref="A4:A8"/>
    <mergeCell ref="B4:B8"/>
    <mergeCell ref="C5:E7"/>
    <mergeCell ref="N4:N5"/>
    <mergeCell ref="O4:O5"/>
    <mergeCell ref="F5:L7"/>
    <mergeCell ref="C4:L4"/>
    <mergeCell ref="P7:P8"/>
    <mergeCell ref="Q7:Q8"/>
    <mergeCell ref="U7:U8"/>
    <mergeCell ref="V4:V8"/>
    <mergeCell ref="P4:P5"/>
    <mergeCell ref="Q4:Q5"/>
  </mergeCells>
  <pageMargins left="0.27559055118110237" right="0.19685039370078741" top="0.43307086614173229" bottom="0.23622047244094491" header="0.31496062992125984" footer="0.19685039370078741"/>
  <pageSetup paperSize="9" scale="58" orientation="landscape" r:id="rId1"/>
  <rowBreaks count="1" manualBreakCount="1">
    <brk id="20" max="21" man="1"/>
  </rowBreaks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AJ19"/>
  <sheetViews>
    <sheetView workbookViewId="0">
      <selection activeCell="G22" sqref="G22"/>
    </sheetView>
  </sheetViews>
  <sheetFormatPr defaultColWidth="9.140625" defaultRowHeight="15"/>
  <cols>
    <col min="1" max="1" width="1.42578125" style="17" customWidth="1"/>
    <col min="2" max="2" width="3.42578125" style="17" customWidth="1"/>
    <col min="3" max="3" width="7.42578125" style="17" customWidth="1"/>
    <col min="4" max="4" width="8.42578125" style="17" customWidth="1"/>
    <col min="5" max="5" width="6.28515625" style="17" customWidth="1"/>
    <col min="6" max="6" width="5.140625" style="17" customWidth="1"/>
    <col min="7" max="7" width="5.42578125" style="17" customWidth="1"/>
    <col min="8" max="8" width="5.7109375" style="17" customWidth="1"/>
    <col min="9" max="9" width="6.42578125" style="17" customWidth="1"/>
    <col min="10" max="10" width="5.7109375" style="17" customWidth="1"/>
    <col min="11" max="11" width="7.42578125" style="17" customWidth="1"/>
    <col min="12" max="12" width="8.28515625" style="17" customWidth="1"/>
    <col min="13" max="13" width="7.42578125" style="17" customWidth="1"/>
    <col min="14" max="14" width="5.42578125" style="17" customWidth="1"/>
    <col min="15" max="15" width="6.7109375" style="17" customWidth="1"/>
    <col min="16" max="16" width="6.5703125" style="17" customWidth="1"/>
    <col min="17" max="17" width="6.28515625" style="17" customWidth="1"/>
    <col min="18" max="18" width="8.140625" style="17" customWidth="1"/>
    <col min="19" max="19" width="7.5703125" style="17" customWidth="1"/>
    <col min="20" max="20" width="7.140625" style="17" customWidth="1"/>
    <col min="21" max="21" width="7.42578125" style="17" customWidth="1"/>
    <col min="22" max="22" width="6.85546875" style="17" customWidth="1"/>
    <col min="23" max="24" width="4.85546875" style="17" customWidth="1"/>
    <col min="25" max="25" width="7.140625" style="17" customWidth="1"/>
    <col min="26" max="26" width="9.140625" style="17" customWidth="1"/>
    <col min="27" max="27" width="7" style="17" customWidth="1"/>
    <col min="28" max="28" width="9.140625" style="17" customWidth="1"/>
    <col min="29" max="34" width="8.7109375" style="17" customWidth="1"/>
    <col min="35" max="35" width="8.28515625" style="17" customWidth="1"/>
    <col min="36" max="16384" width="9.140625" style="17"/>
  </cols>
  <sheetData>
    <row r="3" spans="2:36" ht="1.5" customHeight="1" thickBot="1"/>
    <row r="4" spans="2:36" ht="14.25" hidden="1" customHeight="1"/>
    <row r="5" spans="2:36" ht="15" customHeight="1">
      <c r="B5" s="52" t="s">
        <v>21</v>
      </c>
      <c r="C5" s="53" t="s">
        <v>22</v>
      </c>
      <c r="D5" s="53" t="s">
        <v>59</v>
      </c>
      <c r="E5" s="53"/>
      <c r="F5" s="53"/>
      <c r="G5" s="53"/>
      <c r="H5" s="53"/>
      <c r="I5" s="53"/>
      <c r="J5" s="53" t="s">
        <v>61</v>
      </c>
      <c r="K5" s="54" t="s">
        <v>23</v>
      </c>
      <c r="L5" s="53" t="s">
        <v>45</v>
      </c>
      <c r="M5" s="53"/>
      <c r="N5" s="53"/>
      <c r="O5" s="53"/>
      <c r="P5" s="53"/>
      <c r="Q5" s="53"/>
      <c r="R5" s="53"/>
      <c r="S5" s="54" t="s">
        <v>23</v>
      </c>
      <c r="T5" s="53" t="s">
        <v>47</v>
      </c>
      <c r="U5" s="53"/>
      <c r="V5" s="53"/>
      <c r="W5" s="53"/>
      <c r="X5" s="53"/>
      <c r="Y5" s="54" t="s">
        <v>23</v>
      </c>
      <c r="Z5" s="55" t="s">
        <v>24</v>
      </c>
      <c r="AA5" s="55" t="s">
        <v>58</v>
      </c>
      <c r="AB5" s="53" t="s">
        <v>49</v>
      </c>
      <c r="AC5" s="53"/>
      <c r="AD5" s="53" t="s">
        <v>57</v>
      </c>
      <c r="AE5" s="53"/>
      <c r="AF5" s="53"/>
      <c r="AG5" s="53"/>
      <c r="AH5" s="53"/>
      <c r="AI5" s="56" t="s">
        <v>23</v>
      </c>
    </row>
    <row r="6" spans="2:36" ht="36.75" customHeight="1">
      <c r="B6" s="57"/>
      <c r="C6" s="43"/>
      <c r="D6" s="43"/>
      <c r="E6" s="43"/>
      <c r="F6" s="43"/>
      <c r="G6" s="43"/>
      <c r="H6" s="43"/>
      <c r="I6" s="43"/>
      <c r="J6" s="43"/>
      <c r="K6" s="48"/>
      <c r="L6" s="43"/>
      <c r="M6" s="43"/>
      <c r="N6" s="43"/>
      <c r="O6" s="43"/>
      <c r="P6" s="43"/>
      <c r="Q6" s="43"/>
      <c r="R6" s="43"/>
      <c r="S6" s="48"/>
      <c r="T6" s="43"/>
      <c r="U6" s="43"/>
      <c r="V6" s="43"/>
      <c r="W6" s="43"/>
      <c r="X6" s="43"/>
      <c r="Y6" s="48"/>
      <c r="Z6" s="49"/>
      <c r="AA6" s="49"/>
      <c r="AB6" s="43"/>
      <c r="AC6" s="43"/>
      <c r="AD6" s="43"/>
      <c r="AE6" s="43"/>
      <c r="AF6" s="43"/>
      <c r="AG6" s="43"/>
      <c r="AH6" s="43"/>
      <c r="AI6" s="58"/>
    </row>
    <row r="7" spans="2:36" ht="30" customHeight="1">
      <c r="B7" s="59"/>
      <c r="C7" s="36"/>
      <c r="D7" s="43" t="s">
        <v>25</v>
      </c>
      <c r="E7" s="43"/>
      <c r="F7" s="43" t="s">
        <v>26</v>
      </c>
      <c r="G7" s="43"/>
      <c r="H7" s="43"/>
      <c r="I7" s="43"/>
      <c r="J7" s="43"/>
      <c r="K7" s="48"/>
      <c r="L7" s="43" t="s">
        <v>25</v>
      </c>
      <c r="M7" s="43"/>
      <c r="N7" s="43" t="s">
        <v>27</v>
      </c>
      <c r="O7" s="43"/>
      <c r="P7" s="43"/>
      <c r="Q7" s="43"/>
      <c r="R7" s="43" t="s">
        <v>55</v>
      </c>
      <c r="S7" s="48"/>
      <c r="T7" s="43" t="s">
        <v>28</v>
      </c>
      <c r="U7" s="43" t="s">
        <v>29</v>
      </c>
      <c r="V7" s="43" t="s">
        <v>30</v>
      </c>
      <c r="W7" s="43" t="s">
        <v>46</v>
      </c>
      <c r="X7" s="43" t="s">
        <v>56</v>
      </c>
      <c r="Y7" s="48"/>
      <c r="Z7" s="49"/>
      <c r="AA7" s="49"/>
      <c r="AB7" s="43" t="s">
        <v>25</v>
      </c>
      <c r="AC7" s="43"/>
      <c r="AD7" s="50" t="s">
        <v>76</v>
      </c>
      <c r="AE7" s="43" t="s">
        <v>31</v>
      </c>
      <c r="AF7" s="43" t="s">
        <v>32</v>
      </c>
      <c r="AG7" s="50" t="s">
        <v>75</v>
      </c>
      <c r="AH7" s="50" t="s">
        <v>77</v>
      </c>
      <c r="AI7" s="58"/>
    </row>
    <row r="8" spans="2:36" ht="21" customHeight="1">
      <c r="B8" s="59"/>
      <c r="C8" s="36"/>
      <c r="D8" s="36">
        <v>211</v>
      </c>
      <c r="E8" s="36">
        <v>213</v>
      </c>
      <c r="F8" s="36">
        <v>221</v>
      </c>
      <c r="G8" s="36">
        <v>223</v>
      </c>
      <c r="H8" s="36" t="s">
        <v>31</v>
      </c>
      <c r="I8" s="36" t="s">
        <v>60</v>
      </c>
      <c r="J8" s="43"/>
      <c r="K8" s="48"/>
      <c r="L8" s="36">
        <v>211</v>
      </c>
      <c r="M8" s="36">
        <v>213</v>
      </c>
      <c r="N8" s="36">
        <v>221</v>
      </c>
      <c r="O8" s="36">
        <v>223</v>
      </c>
      <c r="P8" s="36" t="s">
        <v>31</v>
      </c>
      <c r="Q8" s="51" t="s">
        <v>32</v>
      </c>
      <c r="R8" s="43"/>
      <c r="S8" s="48"/>
      <c r="T8" s="43"/>
      <c r="U8" s="43"/>
      <c r="V8" s="43"/>
      <c r="W8" s="43"/>
      <c r="X8" s="43"/>
      <c r="Y8" s="48"/>
      <c r="Z8" s="49"/>
      <c r="AA8" s="49"/>
      <c r="AB8" s="36">
        <v>211</v>
      </c>
      <c r="AC8" s="36">
        <v>213</v>
      </c>
      <c r="AD8" s="50"/>
      <c r="AE8" s="43"/>
      <c r="AF8" s="43"/>
      <c r="AG8" s="50"/>
      <c r="AH8" s="50"/>
      <c r="AI8" s="58"/>
    </row>
    <row r="9" spans="2:36" ht="16.7" customHeight="1">
      <c r="B9" s="60">
        <v>1</v>
      </c>
      <c r="C9" s="30" t="s">
        <v>33</v>
      </c>
      <c r="D9" s="18">
        <v>3316.1</v>
      </c>
      <c r="E9" s="18">
        <v>982.5</v>
      </c>
      <c r="F9" s="18">
        <v>45.9</v>
      </c>
      <c r="G9" s="18">
        <v>99</v>
      </c>
      <c r="H9" s="18"/>
      <c r="I9" s="18">
        <v>211.2</v>
      </c>
      <c r="J9" s="18">
        <v>126</v>
      </c>
      <c r="K9" s="19">
        <f t="shared" ref="K9:K19" si="0">SUM(D9:J9)</f>
        <v>4780.7</v>
      </c>
      <c r="L9" s="18">
        <v>5702.8</v>
      </c>
      <c r="M9" s="18">
        <v>1722.2</v>
      </c>
      <c r="N9" s="18">
        <v>27.5</v>
      </c>
      <c r="O9" s="18">
        <v>408.1</v>
      </c>
      <c r="P9" s="18">
        <v>190.1</v>
      </c>
      <c r="Q9" s="18">
        <v>924.7</v>
      </c>
      <c r="R9" s="28">
        <v>275.39999999999998</v>
      </c>
      <c r="S9" s="19">
        <f>SUM(L9:R9)</f>
        <v>9250.8000000000011</v>
      </c>
      <c r="T9" s="18"/>
      <c r="U9" s="18"/>
      <c r="V9" s="18"/>
      <c r="W9" s="18">
        <v>339.2</v>
      </c>
      <c r="X9" s="18"/>
      <c r="Y9" s="19">
        <f>T9+U9+V9+W9+X9</f>
        <v>339.2</v>
      </c>
      <c r="Z9" s="19">
        <v>470.8</v>
      </c>
      <c r="AA9" s="19">
        <v>175.2</v>
      </c>
      <c r="AB9" s="18">
        <v>5071.7</v>
      </c>
      <c r="AC9" s="18">
        <v>1538.2</v>
      </c>
      <c r="AD9" s="18">
        <v>1075.5</v>
      </c>
      <c r="AE9" s="18">
        <v>260</v>
      </c>
      <c r="AF9" s="18"/>
      <c r="AG9" s="18">
        <v>121.5</v>
      </c>
      <c r="AH9" s="18"/>
      <c r="AI9" s="61">
        <f>SUM(AB9:AG9)</f>
        <v>8066.9</v>
      </c>
      <c r="AJ9" s="33"/>
    </row>
    <row r="10" spans="2:36" ht="16.7" hidden="1" customHeight="1">
      <c r="B10" s="60">
        <v>2</v>
      </c>
      <c r="C10" s="30" t="s">
        <v>34</v>
      </c>
      <c r="D10" s="18"/>
      <c r="E10" s="18"/>
      <c r="F10" s="18"/>
      <c r="G10" s="18"/>
      <c r="H10" s="18"/>
      <c r="I10" s="18"/>
      <c r="J10" s="18"/>
      <c r="K10" s="19">
        <f t="shared" si="0"/>
        <v>0</v>
      </c>
      <c r="L10" s="18"/>
      <c r="M10" s="18"/>
      <c r="N10" s="18"/>
      <c r="O10" s="18"/>
      <c r="P10" s="18"/>
      <c r="Q10" s="18"/>
      <c r="R10" s="28"/>
      <c r="S10" s="19">
        <f t="shared" ref="S10:S19" si="1">SUM(L10:R10)</f>
        <v>0</v>
      </c>
      <c r="T10" s="18"/>
      <c r="U10" s="18"/>
      <c r="V10" s="18"/>
      <c r="W10" s="18"/>
      <c r="X10" s="18"/>
      <c r="Y10" s="19">
        <f t="shared" ref="Y10:Y19" si="2">T10+U10+V10+W10+X10</f>
        <v>0</v>
      </c>
      <c r="Z10" s="19"/>
      <c r="AA10" s="19"/>
      <c r="AB10" s="18"/>
      <c r="AC10" s="18"/>
      <c r="AD10" s="18"/>
      <c r="AE10" s="18"/>
      <c r="AF10" s="18"/>
      <c r="AG10" s="18"/>
      <c r="AH10" s="18"/>
      <c r="AI10" s="61">
        <f t="shared" ref="AI10:AI19" si="3">SUM(AB10:AG10)</f>
        <v>0</v>
      </c>
      <c r="AJ10" s="33"/>
    </row>
    <row r="11" spans="2:36" ht="16.7" customHeight="1">
      <c r="B11" s="60">
        <v>2</v>
      </c>
      <c r="C11" s="30" t="s">
        <v>35</v>
      </c>
      <c r="D11" s="18">
        <v>2912.2</v>
      </c>
      <c r="E11" s="18">
        <v>877.8</v>
      </c>
      <c r="F11" s="18">
        <v>36</v>
      </c>
      <c r="G11" s="18">
        <v>11.3</v>
      </c>
      <c r="H11" s="18"/>
      <c r="I11" s="18"/>
      <c r="J11" s="18">
        <v>20.7</v>
      </c>
      <c r="K11" s="19">
        <f t="shared" si="0"/>
        <v>3858</v>
      </c>
      <c r="L11" s="18">
        <v>1067.8</v>
      </c>
      <c r="M11" s="18">
        <v>322.5</v>
      </c>
      <c r="N11" s="18">
        <v>33</v>
      </c>
      <c r="O11" s="18">
        <v>292.39999999999998</v>
      </c>
      <c r="P11" s="18">
        <v>995.6</v>
      </c>
      <c r="Q11" s="18"/>
      <c r="R11" s="28">
        <v>3.1</v>
      </c>
      <c r="S11" s="19">
        <f t="shared" si="1"/>
        <v>2714.3999999999996</v>
      </c>
      <c r="T11" s="18">
        <v>2459</v>
      </c>
      <c r="U11" s="18">
        <v>100</v>
      </c>
      <c r="V11" s="18"/>
      <c r="W11" s="18">
        <v>102</v>
      </c>
      <c r="X11" s="18"/>
      <c r="Y11" s="19">
        <f t="shared" si="2"/>
        <v>2661</v>
      </c>
      <c r="Z11" s="19">
        <v>354.1</v>
      </c>
      <c r="AA11" s="19">
        <v>175.2</v>
      </c>
      <c r="AB11" s="18"/>
      <c r="AC11" s="18"/>
      <c r="AD11" s="18">
        <v>67.5</v>
      </c>
      <c r="AE11" s="18"/>
      <c r="AF11" s="18"/>
      <c r="AG11" s="18"/>
      <c r="AH11" s="18"/>
      <c r="AI11" s="61">
        <f t="shared" si="3"/>
        <v>67.5</v>
      </c>
      <c r="AJ11" s="33"/>
    </row>
    <row r="12" spans="2:36" ht="16.7" customHeight="1">
      <c r="B12" s="60">
        <v>3</v>
      </c>
      <c r="C12" s="30" t="s">
        <v>36</v>
      </c>
      <c r="D12" s="18">
        <v>9456.2999999999993</v>
      </c>
      <c r="E12" s="18">
        <v>2855.8</v>
      </c>
      <c r="F12" s="18">
        <v>75</v>
      </c>
      <c r="G12" s="18">
        <v>496.1</v>
      </c>
      <c r="H12" s="18"/>
      <c r="I12" s="18"/>
      <c r="J12" s="18">
        <v>256.10000000000002</v>
      </c>
      <c r="K12" s="19">
        <f t="shared" si="0"/>
        <v>13139.3</v>
      </c>
      <c r="L12" s="18">
        <v>9478.7999999999993</v>
      </c>
      <c r="M12" s="18">
        <v>2862.7</v>
      </c>
      <c r="N12" s="18">
        <v>200.1</v>
      </c>
      <c r="O12" s="18">
        <v>1869.4</v>
      </c>
      <c r="P12" s="18">
        <v>70.3</v>
      </c>
      <c r="Q12" s="18"/>
      <c r="R12" s="28">
        <v>20.2</v>
      </c>
      <c r="S12" s="19">
        <f t="shared" si="1"/>
        <v>14501.5</v>
      </c>
      <c r="T12" s="18"/>
      <c r="U12" s="18"/>
      <c r="V12" s="18"/>
      <c r="W12" s="18">
        <v>257.5</v>
      </c>
      <c r="X12" s="18"/>
      <c r="Y12" s="19">
        <f t="shared" si="2"/>
        <v>257.5</v>
      </c>
      <c r="Z12" s="19">
        <v>708.2</v>
      </c>
      <c r="AA12" s="19">
        <v>253.3</v>
      </c>
      <c r="AB12" s="18">
        <v>3145.1</v>
      </c>
      <c r="AC12" s="18">
        <v>949.8</v>
      </c>
      <c r="AD12" s="18">
        <v>999.1</v>
      </c>
      <c r="AE12" s="18">
        <v>230</v>
      </c>
      <c r="AF12" s="18"/>
      <c r="AG12" s="18">
        <v>184.5</v>
      </c>
      <c r="AH12" s="18"/>
      <c r="AI12" s="61">
        <f t="shared" si="3"/>
        <v>5508.5</v>
      </c>
      <c r="AJ12" s="33"/>
    </row>
    <row r="13" spans="2:36" ht="16.7" customHeight="1">
      <c r="B13" s="60">
        <v>4</v>
      </c>
      <c r="C13" s="30" t="s">
        <v>37</v>
      </c>
      <c r="D13" s="18">
        <v>3130.1</v>
      </c>
      <c r="E13" s="18">
        <v>945.3</v>
      </c>
      <c r="F13" s="18">
        <v>68.900000000000006</v>
      </c>
      <c r="G13" s="18">
        <v>92.5</v>
      </c>
      <c r="H13" s="18">
        <v>80.2</v>
      </c>
      <c r="I13" s="18">
        <v>457.1</v>
      </c>
      <c r="J13" s="18">
        <v>75.599999999999994</v>
      </c>
      <c r="K13" s="19">
        <f t="shared" si="0"/>
        <v>4849.7</v>
      </c>
      <c r="L13" s="18">
        <v>5456.7</v>
      </c>
      <c r="M13" s="18">
        <v>1647.9</v>
      </c>
      <c r="N13" s="18">
        <v>47.8</v>
      </c>
      <c r="O13" s="18">
        <v>514.6</v>
      </c>
      <c r="P13" s="18">
        <v>76.400000000000006</v>
      </c>
      <c r="Q13" s="18"/>
      <c r="R13" s="28">
        <v>8.1999999999999993</v>
      </c>
      <c r="S13" s="19">
        <f t="shared" si="1"/>
        <v>7751.6</v>
      </c>
      <c r="T13" s="18">
        <v>2557.6999999999998</v>
      </c>
      <c r="U13" s="18">
        <v>225</v>
      </c>
      <c r="V13" s="18">
        <v>76.400000000000006</v>
      </c>
      <c r="W13" s="18">
        <v>87.6</v>
      </c>
      <c r="X13" s="18"/>
      <c r="Y13" s="19">
        <f t="shared" si="2"/>
        <v>2946.7</v>
      </c>
      <c r="Z13" s="19">
        <v>149.4</v>
      </c>
      <c r="AA13" s="19">
        <v>253.3</v>
      </c>
      <c r="AB13" s="18">
        <v>3236.4</v>
      </c>
      <c r="AC13" s="18">
        <v>977.4</v>
      </c>
      <c r="AD13" s="18">
        <v>641.29999999999995</v>
      </c>
      <c r="AE13" s="18">
        <v>144.4</v>
      </c>
      <c r="AF13" s="18">
        <v>950.2</v>
      </c>
      <c r="AG13" s="18"/>
      <c r="AH13" s="18"/>
      <c r="AI13" s="61">
        <f t="shared" si="3"/>
        <v>5949.7</v>
      </c>
      <c r="AJ13" s="33"/>
    </row>
    <row r="14" spans="2:36" ht="16.7" customHeight="1">
      <c r="B14" s="60">
        <v>5</v>
      </c>
      <c r="C14" s="30" t="s">
        <v>38</v>
      </c>
      <c r="D14" s="18">
        <v>3947.1</v>
      </c>
      <c r="E14" s="18">
        <v>1177.4000000000001</v>
      </c>
      <c r="F14" s="18">
        <v>69.2</v>
      </c>
      <c r="G14" s="18">
        <v>87.9</v>
      </c>
      <c r="H14" s="18">
        <v>52.7</v>
      </c>
      <c r="I14" s="18"/>
      <c r="J14" s="18">
        <v>72</v>
      </c>
      <c r="K14" s="19">
        <f t="shared" si="0"/>
        <v>5406.2999999999993</v>
      </c>
      <c r="L14" s="18">
        <v>3413.7</v>
      </c>
      <c r="M14" s="18">
        <v>1030.9000000000001</v>
      </c>
      <c r="N14" s="18"/>
      <c r="O14" s="18">
        <v>691.6</v>
      </c>
      <c r="P14" s="18"/>
      <c r="Q14" s="18"/>
      <c r="R14" s="28"/>
      <c r="S14" s="19">
        <f t="shared" si="1"/>
        <v>5136.2000000000007</v>
      </c>
      <c r="T14" s="18"/>
      <c r="U14" s="18"/>
      <c r="V14" s="18">
        <v>276.60000000000002</v>
      </c>
      <c r="W14" s="18">
        <v>52.6</v>
      </c>
      <c r="X14" s="18"/>
      <c r="Y14" s="19">
        <f t="shared" si="2"/>
        <v>329.20000000000005</v>
      </c>
      <c r="Z14" s="19">
        <v>531.1</v>
      </c>
      <c r="AA14" s="19">
        <v>175.2</v>
      </c>
      <c r="AB14" s="18">
        <v>693.5</v>
      </c>
      <c r="AC14" s="18">
        <v>209.4</v>
      </c>
      <c r="AD14" s="18">
        <v>618.20000000000005</v>
      </c>
      <c r="AE14" s="18">
        <v>90.2</v>
      </c>
      <c r="AF14" s="18"/>
      <c r="AG14" s="18">
        <v>126.5</v>
      </c>
      <c r="AH14" s="18">
        <v>66.7</v>
      </c>
      <c r="AI14" s="61">
        <f t="shared" si="3"/>
        <v>1737.8</v>
      </c>
      <c r="AJ14" s="33"/>
    </row>
    <row r="15" spans="2:36" ht="16.7" customHeight="1">
      <c r="B15" s="60">
        <v>6</v>
      </c>
      <c r="C15" s="30" t="s">
        <v>39</v>
      </c>
      <c r="D15" s="18">
        <v>5261.4</v>
      </c>
      <c r="E15" s="18">
        <v>1588.9</v>
      </c>
      <c r="F15" s="18">
        <v>22.5</v>
      </c>
      <c r="G15" s="18"/>
      <c r="H15" s="18">
        <v>198.6</v>
      </c>
      <c r="I15" s="18"/>
      <c r="J15" s="18">
        <v>108</v>
      </c>
      <c r="K15" s="19">
        <f t="shared" si="0"/>
        <v>7179.4</v>
      </c>
      <c r="L15" s="18">
        <v>6466.8</v>
      </c>
      <c r="M15" s="18">
        <v>1953</v>
      </c>
      <c r="N15" s="18">
        <v>41.7</v>
      </c>
      <c r="O15" s="18">
        <v>496.3</v>
      </c>
      <c r="P15" s="18"/>
      <c r="Q15" s="18">
        <v>451.2</v>
      </c>
      <c r="R15" s="28"/>
      <c r="S15" s="19">
        <f t="shared" si="1"/>
        <v>9409</v>
      </c>
      <c r="T15" s="18"/>
      <c r="U15" s="18"/>
      <c r="V15" s="18"/>
      <c r="W15" s="18">
        <v>2406</v>
      </c>
      <c r="X15" s="18"/>
      <c r="Y15" s="19">
        <f t="shared" si="2"/>
        <v>2406</v>
      </c>
      <c r="Z15" s="19">
        <v>354.1</v>
      </c>
      <c r="AA15" s="19">
        <v>156.1</v>
      </c>
      <c r="AB15" s="18"/>
      <c r="AC15" s="18"/>
      <c r="AD15" s="18">
        <v>121</v>
      </c>
      <c r="AE15" s="18"/>
      <c r="AF15" s="18"/>
      <c r="AG15" s="18">
        <v>100</v>
      </c>
      <c r="AH15" s="18"/>
      <c r="AI15" s="61">
        <f t="shared" si="3"/>
        <v>221</v>
      </c>
      <c r="AJ15" s="33"/>
    </row>
    <row r="16" spans="2:36" ht="16.7" customHeight="1">
      <c r="B16" s="60">
        <v>7</v>
      </c>
      <c r="C16" s="30" t="s">
        <v>40</v>
      </c>
      <c r="D16" s="18">
        <v>4599.1000000000004</v>
      </c>
      <c r="E16" s="18">
        <v>1388.9</v>
      </c>
      <c r="F16" s="18">
        <v>53.6</v>
      </c>
      <c r="G16" s="18">
        <v>129.30000000000001</v>
      </c>
      <c r="H16" s="18"/>
      <c r="I16" s="18"/>
      <c r="J16" s="18">
        <v>65</v>
      </c>
      <c r="K16" s="19">
        <f t="shared" si="0"/>
        <v>6235.9000000000005</v>
      </c>
      <c r="L16" s="18">
        <v>5200.3</v>
      </c>
      <c r="M16" s="18">
        <v>1570.5</v>
      </c>
      <c r="N16" s="18">
        <v>50.3</v>
      </c>
      <c r="O16" s="18">
        <v>830.9</v>
      </c>
      <c r="P16" s="18">
        <v>954.8</v>
      </c>
      <c r="Q16" s="18"/>
      <c r="R16" s="28"/>
      <c r="S16" s="19">
        <f t="shared" si="1"/>
        <v>8606.7999999999993</v>
      </c>
      <c r="T16" s="18"/>
      <c r="U16" s="18"/>
      <c r="V16" s="18"/>
      <c r="W16" s="18">
        <v>210.4</v>
      </c>
      <c r="X16" s="18"/>
      <c r="Y16" s="19">
        <f t="shared" si="2"/>
        <v>210.4</v>
      </c>
      <c r="Z16" s="19">
        <v>354.1</v>
      </c>
      <c r="AA16" s="19">
        <v>175.2</v>
      </c>
      <c r="AB16" s="18">
        <v>940.6</v>
      </c>
      <c r="AC16" s="18">
        <v>284.10000000000002</v>
      </c>
      <c r="AD16" s="18">
        <v>1551.9</v>
      </c>
      <c r="AE16" s="18"/>
      <c r="AF16" s="18"/>
      <c r="AG16" s="18">
        <v>216</v>
      </c>
      <c r="AH16" s="18">
        <v>66.7</v>
      </c>
      <c r="AI16" s="61">
        <f t="shared" si="3"/>
        <v>2992.6000000000004</v>
      </c>
      <c r="AJ16" s="33"/>
    </row>
    <row r="17" spans="2:36" ht="16.7" customHeight="1">
      <c r="B17" s="60">
        <v>8</v>
      </c>
      <c r="C17" s="30" t="s">
        <v>41</v>
      </c>
      <c r="D17" s="18">
        <v>3013.3</v>
      </c>
      <c r="E17" s="18">
        <v>910</v>
      </c>
      <c r="F17" s="18">
        <v>41.6</v>
      </c>
      <c r="G17" s="18">
        <v>98.5</v>
      </c>
      <c r="H17" s="18">
        <v>50.9</v>
      </c>
      <c r="I17" s="18"/>
      <c r="J17" s="18">
        <v>135</v>
      </c>
      <c r="K17" s="19">
        <f t="shared" si="0"/>
        <v>4249.3</v>
      </c>
      <c r="L17" s="18">
        <v>2936.5</v>
      </c>
      <c r="M17" s="18">
        <v>886.8</v>
      </c>
      <c r="N17" s="18">
        <v>31.1</v>
      </c>
      <c r="O17" s="18">
        <v>480</v>
      </c>
      <c r="P17" s="18">
        <v>2583.1</v>
      </c>
      <c r="Q17" s="18"/>
      <c r="R17" s="28"/>
      <c r="S17" s="19">
        <f t="shared" si="1"/>
        <v>6917.5</v>
      </c>
      <c r="T17" s="18"/>
      <c r="U17" s="18"/>
      <c r="V17" s="18"/>
      <c r="W17" s="18">
        <v>151.69999999999999</v>
      </c>
      <c r="X17" s="18"/>
      <c r="Y17" s="19">
        <f t="shared" si="2"/>
        <v>151.69999999999999</v>
      </c>
      <c r="Z17" s="19">
        <v>177</v>
      </c>
      <c r="AA17" s="19">
        <v>175.2</v>
      </c>
      <c r="AB17" s="18">
        <v>917.2</v>
      </c>
      <c r="AC17" s="18">
        <v>277</v>
      </c>
      <c r="AD17" s="18">
        <v>133.4</v>
      </c>
      <c r="AE17" s="18">
        <v>21.6</v>
      </c>
      <c r="AF17" s="18"/>
      <c r="AG17" s="18"/>
      <c r="AH17" s="18">
        <v>3.1</v>
      </c>
      <c r="AI17" s="61">
        <f t="shared" si="3"/>
        <v>1349.2</v>
      </c>
      <c r="AJ17" s="33"/>
    </row>
    <row r="18" spans="2:36" ht="16.7" customHeight="1">
      <c r="B18" s="60">
        <v>9</v>
      </c>
      <c r="C18" s="30" t="s">
        <v>42</v>
      </c>
      <c r="D18" s="18">
        <v>4259.2</v>
      </c>
      <c r="E18" s="18">
        <v>1286.3</v>
      </c>
      <c r="F18" s="18">
        <v>46.3</v>
      </c>
      <c r="G18" s="18">
        <v>299.2</v>
      </c>
      <c r="H18" s="18"/>
      <c r="I18" s="18"/>
      <c r="J18" s="18">
        <v>84</v>
      </c>
      <c r="K18" s="19">
        <f t="shared" si="0"/>
        <v>5975</v>
      </c>
      <c r="L18" s="18">
        <v>2829.7</v>
      </c>
      <c r="M18" s="18">
        <v>854.6</v>
      </c>
      <c r="N18" s="18">
        <v>51.1</v>
      </c>
      <c r="O18" s="18">
        <v>460</v>
      </c>
      <c r="P18" s="18">
        <v>579.4</v>
      </c>
      <c r="Q18" s="18"/>
      <c r="R18" s="28">
        <v>53.1</v>
      </c>
      <c r="S18" s="19">
        <f t="shared" si="1"/>
        <v>4827.8999999999996</v>
      </c>
      <c r="T18" s="18">
        <v>2652.7</v>
      </c>
      <c r="U18" s="18">
        <v>801.1</v>
      </c>
      <c r="V18" s="18"/>
      <c r="W18" s="18">
        <v>878.4</v>
      </c>
      <c r="X18" s="18"/>
      <c r="Y18" s="19">
        <f t="shared" si="2"/>
        <v>4332.2</v>
      </c>
      <c r="Z18" s="19">
        <v>177</v>
      </c>
      <c r="AA18" s="19">
        <v>175.2</v>
      </c>
      <c r="AB18" s="18">
        <v>474</v>
      </c>
      <c r="AC18" s="18">
        <v>592.5</v>
      </c>
      <c r="AD18" s="18">
        <v>369.8</v>
      </c>
      <c r="AE18" s="18"/>
      <c r="AF18" s="18"/>
      <c r="AG18" s="18">
        <v>406.8</v>
      </c>
      <c r="AH18" s="18">
        <v>8.1999999999999993</v>
      </c>
      <c r="AI18" s="61">
        <f t="shared" si="3"/>
        <v>1843.1</v>
      </c>
      <c r="AJ18" s="33"/>
    </row>
    <row r="19" spans="2:36" ht="16.7" customHeight="1" thickBot="1">
      <c r="B19" s="62">
        <v>10</v>
      </c>
      <c r="C19" s="63" t="s">
        <v>43</v>
      </c>
      <c r="D19" s="64">
        <v>2952.5</v>
      </c>
      <c r="E19" s="64">
        <v>891.7</v>
      </c>
      <c r="F19" s="64">
        <v>50.1</v>
      </c>
      <c r="G19" s="64">
        <v>201.9</v>
      </c>
      <c r="H19" s="64">
        <v>306.8</v>
      </c>
      <c r="I19" s="64"/>
      <c r="J19" s="64">
        <v>108</v>
      </c>
      <c r="K19" s="65">
        <f t="shared" si="0"/>
        <v>4511</v>
      </c>
      <c r="L19" s="64">
        <v>1423.6</v>
      </c>
      <c r="M19" s="64">
        <v>429.9</v>
      </c>
      <c r="N19" s="64">
        <v>18</v>
      </c>
      <c r="O19" s="64">
        <v>209.3</v>
      </c>
      <c r="P19" s="64">
        <v>64.5</v>
      </c>
      <c r="Q19" s="64"/>
      <c r="R19" s="66">
        <v>90</v>
      </c>
      <c r="S19" s="65">
        <f t="shared" si="1"/>
        <v>2235.3000000000002</v>
      </c>
      <c r="T19" s="64"/>
      <c r="U19" s="64"/>
      <c r="V19" s="64"/>
      <c r="W19" s="64">
        <v>250</v>
      </c>
      <c r="X19" s="64">
        <v>1552.8</v>
      </c>
      <c r="Y19" s="65">
        <f t="shared" si="2"/>
        <v>1802.8</v>
      </c>
      <c r="Z19" s="65">
        <v>345.6</v>
      </c>
      <c r="AA19" s="65">
        <v>156.1</v>
      </c>
      <c r="AB19" s="64"/>
      <c r="AC19" s="64"/>
      <c r="AD19" s="64"/>
      <c r="AE19" s="64"/>
      <c r="AF19" s="64"/>
      <c r="AG19" s="64">
        <v>446.5</v>
      </c>
      <c r="AH19" s="64">
        <v>8.1999999999999993</v>
      </c>
      <c r="AI19" s="67">
        <f t="shared" si="3"/>
        <v>446.5</v>
      </c>
      <c r="AJ19" s="33"/>
    </row>
  </sheetData>
  <sheetProtection formatCells="0" formatColumns="0" formatRows="0" insertColumns="0" insertRows="0" insertHyperlinks="0" deleteColumns="0" deleteRows="0" sort="0" autoFilter="0" pivotTables="0"/>
  <mergeCells count="30">
    <mergeCell ref="AG7:AG8"/>
    <mergeCell ref="AD7:AD8"/>
    <mergeCell ref="AF7:AF8"/>
    <mergeCell ref="AE7:AE8"/>
    <mergeCell ref="AD5:AH6"/>
    <mergeCell ref="AH7:AH8"/>
    <mergeCell ref="X7:X8"/>
    <mergeCell ref="T5:X6"/>
    <mergeCell ref="D5:I6"/>
    <mergeCell ref="F7:I7"/>
    <mergeCell ref="AA5:AA8"/>
    <mergeCell ref="L5:R6"/>
    <mergeCell ref="W7:W8"/>
    <mergeCell ref="J5:J8"/>
    <mergeCell ref="AB5:AC6"/>
    <mergeCell ref="AI5:AI8"/>
    <mergeCell ref="AB7:AC7"/>
    <mergeCell ref="B5:B6"/>
    <mergeCell ref="C5:C6"/>
    <mergeCell ref="K5:K8"/>
    <mergeCell ref="Y5:Y8"/>
    <mergeCell ref="Z5:Z8"/>
    <mergeCell ref="D7:E7"/>
    <mergeCell ref="L7:M7"/>
    <mergeCell ref="N7:Q7"/>
    <mergeCell ref="T7:T8"/>
    <mergeCell ref="U7:U8"/>
    <mergeCell ref="V7:V8"/>
    <mergeCell ref="S5:S8"/>
    <mergeCell ref="R7:R8"/>
  </mergeCells>
  <pageMargins left="0.46" right="0.18" top="0.47" bottom="0.26" header="0.31496062992125984" footer="0.18"/>
  <pageSetup paperSize="9" scale="7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МБТ</vt:lpstr>
      <vt:lpstr>оценка расходов</vt:lpstr>
      <vt:lpstr>МБТ!Заголовки_для_печати</vt:lpstr>
      <vt:lpstr>МБТ!Область_печати</vt:lpstr>
    </vt:vector>
  </TitlesOfParts>
  <Company>Kontora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duda_o</dc:creator>
  <cp:lastModifiedBy>Сухова</cp:lastModifiedBy>
  <cp:lastPrinted>2022-10-26T08:29:11Z</cp:lastPrinted>
  <dcterms:created xsi:type="dcterms:W3CDTF">2009-05-06T07:32:52Z</dcterms:created>
  <dcterms:modified xsi:type="dcterms:W3CDTF">2023-08-14T03:19:19Z</dcterms:modified>
</cp:coreProperties>
</file>